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3 BANDES N3\T3 Saint Maur\"/>
    </mc:Choice>
  </mc:AlternateContent>
  <xr:revisionPtr revIDLastSave="0" documentId="13_ncr:1_{41D80B1E-814F-4330-8D24-46A900056E6F}" xr6:coauthVersionLast="47" xr6:coauthVersionMax="47" xr10:uidLastSave="{00000000-0000-0000-0000-000000000000}"/>
  <bookViews>
    <workbookView xWindow="-108" yWindow="-108" windowWidth="20376" windowHeight="12216" activeTab="3" xr2:uid="{A75A4E78-BCDF-4975-843C-15763A887917}"/>
  </bookViews>
  <sheets>
    <sheet name="RESULTATS POULE DE 2 (2)" sheetId="11" r:id="rId1"/>
    <sheet name="RESULTATS POULE DE 2" sheetId="10" r:id="rId2"/>
    <sheet name="RESULTATS  POULE DE  3" sheetId="9" r:id="rId3"/>
    <sheet name="Rank" sheetId="8" r:id="rId4"/>
  </sheets>
  <externalReferences>
    <externalReference r:id="rId5"/>
    <externalReference r:id="rId6"/>
    <externalReference r:id="rId7"/>
    <externalReference r:id="rId8"/>
    <externalReference r:id="rId9"/>
    <externalReference r:id="rId10"/>
    <externalReference r:id="rId11"/>
  </externalReferences>
  <definedNames>
    <definedName name="avancement">[1]DONNEES!$F$2:$F$5</definedName>
    <definedName name="BD_JOUEURS_CATEGORIES" localSheetId="2">[5]BD_JOUEURS_CLUB_CATEGORIES!$A$2:$G$83</definedName>
    <definedName name="BD_JOUEURS_CATEGORIES" localSheetId="1">[6]BD_JOUEURS_CLUB_CATEGORIES!$A$2:$G$83</definedName>
    <definedName name="BD_JOUEURS_CATEGORIES" localSheetId="0">[7]BD_JOUEURS_CLUB_CATEGORIES!$A$2:$G$83</definedName>
    <definedName name="BD_JOUEURS_CATEGORIES">[2]BD_JOUEURS_CLUB_CATEGORIES!$A$2:$G$83</definedName>
    <definedName name="CATE_COR" localSheetId="2">'[5]POULE DE 3 '!$AC$236:$AD$240</definedName>
    <definedName name="CATE_COR" localSheetId="1">'[6]POULE DE 3 '!$AC$236:$AD$240</definedName>
    <definedName name="CATE_COR" localSheetId="0">'[7]POULE DE 3 '!$AC$236:$AD$240</definedName>
    <definedName name="CATE_COR">'[2]POULE DE 3 '!$AC$236:$AD$240</definedName>
    <definedName name="CLUBS" localSheetId="3">[1]DONNEES!#REF!</definedName>
    <definedName name="CLUBS">[1]DONNEES!#REF!</definedName>
    <definedName name="CoordonnéesClubs" localSheetId="3">[1]DONNEES!#REF!</definedName>
    <definedName name="CoordonnéesClubs">[1]DONNEES!#REF!</definedName>
    <definedName name="Distrib" localSheetId="3">#REF!</definedName>
    <definedName name="Distrib">#REF!</definedName>
    <definedName name="Eff_Particip" localSheetId="3">#REF!,#REF!</definedName>
    <definedName name="Eff_Particip">[1]INSCRITS_POULES!$E$6,[1]INSCRITS_POULES!$AQ$9:$AQ$79</definedName>
    <definedName name="Inscrip" localSheetId="3">#REF!</definedName>
    <definedName name="Inscrip">#REF!</definedName>
    <definedName name="ModeJeu_col" localSheetId="2">'[5]A RENSEIGNER'!$B$183:$C$186</definedName>
    <definedName name="ModeJeu_col" localSheetId="1">'[6]A RENSEIGNER'!$B$183:$C$186</definedName>
    <definedName name="ModeJeu_col" localSheetId="0">'[7]A RENSEIGNER'!$B$183:$C$186</definedName>
    <definedName name="ModeJeu_col">'[2]A RENSEIGNER'!$B$183:$C$186</definedName>
    <definedName name="NomLicenceClub">[1]DONNEES!$A$2:$C$126</definedName>
    <definedName name="NomPrenLicenCateg" localSheetId="3">Rank!$C$7:$G$17</definedName>
    <definedName name="NomPrenLicenCateg">#REF!</definedName>
    <definedName name="Noms" localSheetId="2">[5]BD_JOUEURS_CLUB_CATEGORIES!$A$4:$A$85</definedName>
    <definedName name="Noms" localSheetId="1">[6]BD_JOUEURS_CLUB_CATEGORIES!$A$4:$A$85</definedName>
    <definedName name="Noms" localSheetId="0">[7]BD_JOUEURS_CLUB_CATEGORIES!$A$4:$A$85</definedName>
    <definedName name="Noms">[2]BD_JOUEURS_CLUB_CATEGORIES!$A$4:$A$85</definedName>
    <definedName name="tab_corresp_ID_cate" localSheetId="2">[5]BD_JOUEURS_CLUB_CATEGORIES!$D$4:$G$83</definedName>
    <definedName name="tab_corresp_ID_cate" localSheetId="1">[6]BD_JOUEURS_CLUB_CATEGORIES!$D$4:$G$83</definedName>
    <definedName name="tab_corresp_ID_cate" localSheetId="0">[7]BD_JOUEURS_CLUB_CATEGORIES!$D$4:$G$83</definedName>
    <definedName name="tab_corresp_ID_cate">[2]BD_JOUEURS_CLUB_CATEGORIES!$D$4:$G$83</definedName>
    <definedName name="tabdistance" localSheetId="2">[5]categories!$A$4:$E$24</definedName>
    <definedName name="tabdistance" localSheetId="1">[6]categories!$A$4:$E$24</definedName>
    <definedName name="tabdistance" localSheetId="0">[7]categories!$A$4:$E$24</definedName>
    <definedName name="tabdistance">[2]categories!$A$4:$E$24</definedName>
    <definedName name="tablemoy" localSheetId="2">[5]categories!$G$4:$K$24</definedName>
    <definedName name="tablemoy" localSheetId="1">[6]categories!$G$4:$K$24</definedName>
    <definedName name="tablemoy" localSheetId="0">[7]categories!$G$4:$K$24</definedName>
    <definedName name="tablemoy">[2]categories!$G$4:$K$24</definedName>
    <definedName name="_xlnm.Print_Area" localSheetId="3">Rank!$A$6:$AF$20</definedName>
    <definedName name="_xlnm.Print_Area" localSheetId="2">'RESULTATS  POULE DE  3'!$B$2:$V$30</definedName>
    <definedName name="_xlnm.Print_Area" localSheetId="1">'RESULTATS POULE DE 2'!$B$2:$V$26</definedName>
    <definedName name="_xlnm.Print_Area" localSheetId="0">'RESULTATS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4" i="11" l="1"/>
  <c r="M24" i="11"/>
  <c r="L24" i="11"/>
  <c r="J24" i="11"/>
  <c r="F24" i="11"/>
  <c r="D24" i="11"/>
  <c r="C24" i="11"/>
  <c r="K23" i="11"/>
  <c r="E23" i="11"/>
  <c r="C23" i="11"/>
  <c r="U22" i="11"/>
  <c r="T22" i="11"/>
  <c r="S22" i="11"/>
  <c r="R22" i="11"/>
  <c r="Q22" i="11"/>
  <c r="P22" i="11"/>
  <c r="N22" i="11"/>
  <c r="M22" i="11"/>
  <c r="L22" i="11"/>
  <c r="J22" i="11"/>
  <c r="F22" i="11"/>
  <c r="D22" i="11"/>
  <c r="C22" i="11"/>
  <c r="G21" i="11" s="1"/>
  <c r="J21" i="11"/>
  <c r="D21" i="11"/>
  <c r="O20" i="11"/>
  <c r="M20" i="11"/>
  <c r="L20" i="11"/>
  <c r="J20" i="11"/>
  <c r="I20" i="11"/>
  <c r="G20" i="11"/>
  <c r="C20" i="11"/>
  <c r="K19" i="11"/>
  <c r="H19" i="11"/>
  <c r="C19" i="11"/>
  <c r="U18" i="11"/>
  <c r="T18" i="11"/>
  <c r="S18" i="11"/>
  <c r="R18" i="11"/>
  <c r="Q18" i="11"/>
  <c r="P18" i="11"/>
  <c r="N18" i="11"/>
  <c r="M18" i="11"/>
  <c r="L18" i="11"/>
  <c r="J18" i="11"/>
  <c r="I18" i="11"/>
  <c r="G18" i="11"/>
  <c r="C18" i="11"/>
  <c r="G17" i="11"/>
  <c r="D17" i="11"/>
  <c r="C13" i="11"/>
  <c r="C11" i="11"/>
  <c r="C9" i="11"/>
  <c r="C7" i="11"/>
  <c r="C5" i="11"/>
  <c r="C3" i="11"/>
  <c r="J17" i="11" l="1"/>
  <c r="O24" i="10" l="1"/>
  <c r="M24" i="10"/>
  <c r="L24" i="10"/>
  <c r="J24" i="10"/>
  <c r="F24" i="10"/>
  <c r="D24" i="10"/>
  <c r="C24" i="10"/>
  <c r="K23" i="10"/>
  <c r="E23" i="10"/>
  <c r="C23" i="10"/>
  <c r="U22" i="10"/>
  <c r="T22" i="10"/>
  <c r="S22" i="10"/>
  <c r="R22" i="10"/>
  <c r="Q22" i="10"/>
  <c r="P22" i="10"/>
  <c r="N22" i="10"/>
  <c r="M22" i="10"/>
  <c r="L22" i="10"/>
  <c r="J22" i="10"/>
  <c r="F22" i="10"/>
  <c r="D22" i="10"/>
  <c r="C22" i="10"/>
  <c r="G21" i="10" s="1"/>
  <c r="J21" i="10"/>
  <c r="D21" i="10"/>
  <c r="O20" i="10"/>
  <c r="M20" i="10"/>
  <c r="L20" i="10"/>
  <c r="J20" i="10"/>
  <c r="I20" i="10"/>
  <c r="G20" i="10"/>
  <c r="C20" i="10"/>
  <c r="K19" i="10"/>
  <c r="H19" i="10"/>
  <c r="C19" i="10"/>
  <c r="U18" i="10"/>
  <c r="T18" i="10"/>
  <c r="S18" i="10"/>
  <c r="R18" i="10"/>
  <c r="Q18" i="10"/>
  <c r="P18" i="10"/>
  <c r="N18" i="10"/>
  <c r="M18" i="10"/>
  <c r="L18" i="10"/>
  <c r="J18" i="10"/>
  <c r="I18" i="10"/>
  <c r="G18" i="10"/>
  <c r="C18" i="10"/>
  <c r="G17" i="10"/>
  <c r="D17" i="10"/>
  <c r="C13" i="10"/>
  <c r="C11" i="10"/>
  <c r="C9" i="10"/>
  <c r="C7" i="10"/>
  <c r="C5" i="10"/>
  <c r="C3" i="10"/>
  <c r="J17" i="10" l="1"/>
  <c r="O28" i="9" l="1"/>
  <c r="M28" i="9"/>
  <c r="I28" i="9"/>
  <c r="G28" i="9"/>
  <c r="F28" i="9"/>
  <c r="D28" i="9"/>
  <c r="C28" i="9"/>
  <c r="H27" i="9"/>
  <c r="E27" i="9"/>
  <c r="C27" i="9"/>
  <c r="U26" i="9"/>
  <c r="T26" i="9"/>
  <c r="S26" i="9"/>
  <c r="R26" i="9"/>
  <c r="Q26" i="9"/>
  <c r="P26" i="9"/>
  <c r="N26" i="9"/>
  <c r="M26" i="9"/>
  <c r="I26" i="9"/>
  <c r="G26" i="9"/>
  <c r="F26" i="9"/>
  <c r="D26" i="9"/>
  <c r="C26" i="9"/>
  <c r="O24" i="9"/>
  <c r="M24" i="9"/>
  <c r="L24" i="9"/>
  <c r="J24" i="9"/>
  <c r="F24" i="9"/>
  <c r="D24" i="9"/>
  <c r="C24" i="9"/>
  <c r="K23" i="9"/>
  <c r="E23" i="9"/>
  <c r="C23" i="9"/>
  <c r="U22" i="9"/>
  <c r="T22" i="9"/>
  <c r="S22" i="9"/>
  <c r="R22" i="9"/>
  <c r="Q22" i="9"/>
  <c r="P22" i="9"/>
  <c r="N22" i="9"/>
  <c r="M22" i="9"/>
  <c r="L22" i="9"/>
  <c r="J22" i="9"/>
  <c r="F22" i="9"/>
  <c r="D22" i="9"/>
  <c r="C22" i="9"/>
  <c r="G21" i="9"/>
  <c r="G25" i="9" s="1"/>
  <c r="D21" i="9"/>
  <c r="D25" i="9" s="1"/>
  <c r="O20" i="9"/>
  <c r="M20" i="9"/>
  <c r="L20" i="9"/>
  <c r="J20" i="9"/>
  <c r="I20" i="9"/>
  <c r="G20" i="9"/>
  <c r="C20" i="9"/>
  <c r="K19" i="9"/>
  <c r="H19" i="9"/>
  <c r="C19" i="9"/>
  <c r="U18" i="9"/>
  <c r="T18" i="9"/>
  <c r="S18" i="9"/>
  <c r="R18" i="9"/>
  <c r="Q18" i="9"/>
  <c r="P18" i="9"/>
  <c r="N18" i="9"/>
  <c r="M18" i="9"/>
  <c r="L18" i="9"/>
  <c r="J18" i="9"/>
  <c r="I18" i="9"/>
  <c r="G18" i="9"/>
  <c r="C18" i="9"/>
  <c r="J17" i="9"/>
  <c r="J21" i="9" s="1"/>
  <c r="J25" i="9" s="1"/>
  <c r="G17" i="9"/>
  <c r="D17" i="9"/>
  <c r="C13" i="9"/>
  <c r="C11" i="9"/>
  <c r="C9" i="9"/>
  <c r="C7" i="9"/>
  <c r="C5" i="9"/>
  <c r="C3" i="9"/>
  <c r="AF37" i="8" l="1"/>
  <c r="AE37" i="8"/>
  <c r="AD37" i="8"/>
  <c r="AC37" i="8"/>
  <c r="AB37" i="8"/>
  <c r="V37" i="8"/>
  <c r="P37" i="8"/>
  <c r="F37" i="8"/>
  <c r="AF36" i="8"/>
  <c r="AE36" i="8"/>
  <c r="AD36" i="8"/>
  <c r="AC36" i="8"/>
  <c r="AB36" i="8"/>
  <c r="V36" i="8"/>
  <c r="P36" i="8"/>
  <c r="F36" i="8"/>
  <c r="AF35" i="8"/>
  <c r="AE35" i="8"/>
  <c r="AD35" i="8"/>
  <c r="AC35" i="8"/>
  <c r="AB35" i="8"/>
  <c r="V35" i="8"/>
  <c r="P35" i="8"/>
  <c r="F35" i="8"/>
  <c r="AF34" i="8"/>
  <c r="AE34" i="8"/>
  <c r="AD34" i="8"/>
  <c r="AC34" i="8"/>
  <c r="AB34" i="8"/>
  <c r="V34" i="8"/>
  <c r="P34" i="8"/>
  <c r="F34" i="8"/>
  <c r="AF33" i="8"/>
  <c r="AE33" i="8"/>
  <c r="AD33" i="8"/>
  <c r="AC33" i="8"/>
  <c r="AB33" i="8"/>
  <c r="V33" i="8"/>
  <c r="P33" i="8"/>
  <c r="F33" i="8"/>
  <c r="AF32" i="8"/>
  <c r="AE32" i="8"/>
  <c r="AD32" i="8"/>
  <c r="AC32" i="8"/>
  <c r="AB32" i="8"/>
  <c r="V32" i="8"/>
  <c r="P32" i="8"/>
  <c r="F32" i="8"/>
  <c r="AF31" i="8"/>
  <c r="AE31" i="8"/>
  <c r="AD31" i="8"/>
  <c r="AC31" i="8"/>
  <c r="AB31" i="8"/>
  <c r="V31" i="8"/>
  <c r="P31" i="8"/>
  <c r="F31" i="8"/>
  <c r="AF30" i="8"/>
  <c r="AE30" i="8"/>
  <c r="AD30" i="8"/>
  <c r="AC30" i="8"/>
  <c r="AB30" i="8"/>
  <c r="V30" i="8"/>
  <c r="P30" i="8"/>
  <c r="F30" i="8"/>
  <c r="AF29" i="8"/>
  <c r="AE29" i="8"/>
  <c r="AD29" i="8"/>
  <c r="AC29" i="8"/>
  <c r="AB29" i="8"/>
  <c r="V29" i="8"/>
  <c r="P29" i="8"/>
  <c r="F29" i="8"/>
  <c r="AF28" i="8"/>
  <c r="AE28" i="8"/>
  <c r="AD28" i="8"/>
  <c r="AC28" i="8"/>
  <c r="AB28" i="8"/>
  <c r="V28" i="8"/>
  <c r="P28" i="8"/>
  <c r="F28" i="8"/>
  <c r="AF27" i="8"/>
  <c r="AE27" i="8"/>
  <c r="AD27" i="8"/>
  <c r="AC27" i="8"/>
  <c r="AB27" i="8"/>
  <c r="V27" i="8"/>
  <c r="P27" i="8"/>
  <c r="F27" i="8"/>
  <c r="AF26" i="8"/>
  <c r="AE26" i="8"/>
  <c r="AD26" i="8"/>
  <c r="AC26" i="8"/>
  <c r="AB26" i="8"/>
  <c r="V26" i="8"/>
  <c r="P26" i="8"/>
  <c r="F26" i="8"/>
  <c r="AF25" i="8"/>
  <c r="AE25" i="8"/>
  <c r="AD25" i="8"/>
  <c r="AC25" i="8"/>
  <c r="AB25" i="8"/>
  <c r="V25" i="8"/>
  <c r="P25" i="8"/>
  <c r="F25" i="8"/>
  <c r="AF24" i="8"/>
  <c r="AE24" i="8"/>
  <c r="AD24" i="8"/>
  <c r="AC24" i="8"/>
  <c r="AB24" i="8"/>
  <c r="V24" i="8"/>
  <c r="P24" i="8"/>
  <c r="F24" i="8"/>
  <c r="AF23" i="8"/>
  <c r="AE23" i="8"/>
  <c r="AD23" i="8"/>
  <c r="AC23" i="8"/>
  <c r="AB23" i="8"/>
  <c r="V23" i="8"/>
  <c r="P23" i="8"/>
  <c r="F23" i="8"/>
  <c r="AF22" i="8"/>
  <c r="AE22" i="8"/>
  <c r="AD22" i="8"/>
  <c r="AC22" i="8"/>
  <c r="AB22" i="8"/>
  <c r="V22" i="8"/>
  <c r="P22" i="8"/>
  <c r="F22" i="8"/>
  <c r="AF21" i="8"/>
  <c r="AE21" i="8"/>
  <c r="AD21" i="8"/>
  <c r="AC21" i="8"/>
  <c r="AB21" i="8"/>
  <c r="V21" i="8"/>
  <c r="P21" i="8"/>
  <c r="F21" i="8"/>
  <c r="AF20" i="8"/>
  <c r="AE20" i="8"/>
  <c r="AD20" i="8"/>
  <c r="AC20" i="8"/>
  <c r="AB20" i="8"/>
  <c r="V20" i="8"/>
  <c r="P20" i="8"/>
  <c r="F20" i="8"/>
  <c r="AF19" i="8"/>
  <c r="AE19" i="8"/>
  <c r="AD19" i="8"/>
  <c r="AC19" i="8"/>
  <c r="AB19" i="8"/>
  <c r="V19" i="8"/>
  <c r="P19" i="8"/>
  <c r="F19" i="8"/>
  <c r="AF18" i="8"/>
  <c r="AE18" i="8"/>
  <c r="AD18" i="8"/>
  <c r="AC18" i="8"/>
  <c r="AB18" i="8"/>
  <c r="V18" i="8"/>
  <c r="P18" i="8"/>
  <c r="F18" i="8"/>
  <c r="AF17" i="8"/>
  <c r="AE17" i="8"/>
  <c r="AD17" i="8"/>
  <c r="AC17" i="8"/>
  <c r="AB17" i="8"/>
  <c r="V17" i="8"/>
  <c r="P17" i="8"/>
  <c r="F17" i="8"/>
  <c r="AF16" i="8"/>
  <c r="AE16" i="8"/>
  <c r="AD16" i="8"/>
  <c r="AC16" i="8"/>
  <c r="AB16" i="8"/>
  <c r="V16" i="8"/>
  <c r="P16" i="8"/>
  <c r="F16" i="8"/>
  <c r="AF15" i="8"/>
  <c r="AE15" i="8"/>
  <c r="AD15" i="8"/>
  <c r="AC15" i="8"/>
  <c r="AB15" i="8"/>
  <c r="V15" i="8"/>
  <c r="P15" i="8"/>
  <c r="F15" i="8"/>
  <c r="AF14" i="8"/>
  <c r="AE14" i="8"/>
  <c r="AD14" i="8"/>
  <c r="AC14" i="8"/>
  <c r="AB14" i="8"/>
  <c r="V14" i="8"/>
  <c r="P14" i="8"/>
  <c r="F14" i="8"/>
  <c r="AF13" i="8"/>
  <c r="AE13" i="8"/>
  <c r="AD13" i="8"/>
  <c r="AC13" i="8"/>
  <c r="AB13" i="8"/>
  <c r="V13" i="8"/>
  <c r="P13" i="8"/>
  <c r="F13" i="8"/>
  <c r="AF12" i="8"/>
  <c r="AE12" i="8"/>
  <c r="AD12" i="8"/>
  <c r="AC12" i="8"/>
  <c r="AB12" i="8"/>
  <c r="V12" i="8"/>
  <c r="P12" i="8"/>
  <c r="F12" i="8"/>
  <c r="AF11" i="8"/>
  <c r="AE11" i="8"/>
  <c r="AD11" i="8"/>
  <c r="AC11" i="8"/>
  <c r="AB11" i="8"/>
  <c r="V11" i="8"/>
  <c r="P11" i="8"/>
  <c r="F11" i="8"/>
  <c r="AF10" i="8"/>
  <c r="AE10" i="8"/>
  <c r="AD10" i="8"/>
  <c r="AC10" i="8"/>
  <c r="AB10" i="8"/>
  <c r="V10" i="8"/>
  <c r="P10" i="8"/>
  <c r="F10" i="8"/>
  <c r="AF9" i="8"/>
  <c r="AE9" i="8"/>
  <c r="AD9" i="8"/>
  <c r="AC9" i="8"/>
  <c r="AB9" i="8"/>
  <c r="V9" i="8"/>
  <c r="P9" i="8"/>
  <c r="F9" i="8"/>
  <c r="AF8" i="8"/>
  <c r="AE8" i="8"/>
  <c r="AD8" i="8"/>
  <c r="AC8" i="8"/>
  <c r="AB8" i="8"/>
  <c r="V8" i="8"/>
  <c r="P8" i="8"/>
  <c r="F8" i="8"/>
  <c r="AF7" i="8"/>
  <c r="AE7" i="8"/>
  <c r="AD7" i="8"/>
  <c r="AC7" i="8"/>
  <c r="AB7" i="8"/>
  <c r="V7" i="8"/>
  <c r="P7" i="8"/>
  <c r="F7" i="8"/>
</calcChain>
</file>

<file path=xl/sharedStrings.xml><?xml version="1.0" encoding="utf-8"?>
<sst xmlns="http://schemas.openxmlformats.org/spreadsheetml/2006/main" count="224" uniqueCount="108">
  <si>
    <t>CDBVM</t>
  </si>
  <si>
    <t>SAISON 2021 / 2022</t>
  </si>
  <si>
    <t>Classement général 3 bandes N3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</si>
  <si>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</si>
  <si>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</si>
  <si>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</si>
  <si>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</si>
  <si>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</si>
  <si>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</si>
  <si>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</si>
  <si>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</si>
  <si>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</si>
  <si>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</si>
  <si>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</si>
  <si>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</si>
  <si>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</si>
  <si>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</si>
  <si>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</si>
  <si>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</si>
  <si>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</si>
  <si>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</si>
  <si>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</si>
  <si>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</si>
  <si>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</si>
  <si>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</si>
  <si>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</si>
  <si>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</si>
  <si>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HELLAL Denis</t>
  </si>
  <si>
    <t>HELLAL</t>
  </si>
  <si>
    <t>DENIS</t>
  </si>
  <si>
    <t>ABASM</t>
  </si>
  <si>
    <t>19/20</t>
  </si>
  <si>
    <t>FINALISTE</t>
  </si>
  <si>
    <t>THIERRY Jean Michel</t>
  </si>
  <si>
    <t>THIERRY</t>
  </si>
  <si>
    <t>JEAN MICHEL</t>
  </si>
  <si>
    <t>ABMA</t>
  </si>
  <si>
    <t>BENDAYAN Jacky</t>
  </si>
  <si>
    <t>BENDAYAN</t>
  </si>
  <si>
    <t>JACKY</t>
  </si>
  <si>
    <t>GUREWAN Suresh</t>
  </si>
  <si>
    <t>GUREWAN</t>
  </si>
  <si>
    <t>SURESH</t>
  </si>
  <si>
    <t>DELAPLACE Emmanuel</t>
  </si>
  <si>
    <t>DELAPLACE</t>
  </si>
  <si>
    <t>EMMANUEL</t>
  </si>
  <si>
    <t>LIVRY</t>
  </si>
  <si>
    <t>DELALANDE Chrisian</t>
  </si>
  <si>
    <t>DELALANDE</t>
  </si>
  <si>
    <t>CHRISTIAN</t>
  </si>
  <si>
    <t>21/22</t>
  </si>
  <si>
    <t>GOUVEIA Victor</t>
  </si>
  <si>
    <t>GOUVEIA</t>
  </si>
  <si>
    <t>VICTOR</t>
  </si>
  <si>
    <t>BEAUCHER Alain</t>
  </si>
  <si>
    <t>BEAUCHER</t>
  </si>
  <si>
    <t>ALAIN</t>
  </si>
  <si>
    <t>RODRIGUEZ Julien</t>
  </si>
  <si>
    <t>RODRIGUEZ</t>
  </si>
  <si>
    <t>JULIEN</t>
  </si>
  <si>
    <t/>
  </si>
  <si>
    <t>PALLOT Dominique</t>
  </si>
  <si>
    <t>PALLOT</t>
  </si>
  <si>
    <t>DOMINIQUE</t>
  </si>
  <si>
    <t>TENREIRO Aristide</t>
  </si>
  <si>
    <t>TENREIRO</t>
  </si>
  <si>
    <t>ARISTIDE</t>
  </si>
  <si>
    <t>CHUNG Hoan Toan</t>
  </si>
  <si>
    <t>CHUNG</t>
  </si>
  <si>
    <t>HOAN TOAN</t>
  </si>
  <si>
    <t>nc</t>
  </si>
  <si>
    <t>RIEGEL Serge</t>
  </si>
  <si>
    <t>RIEGEL</t>
  </si>
  <si>
    <t>SERGE</t>
  </si>
  <si>
    <t>DOUSSOT Pierre</t>
  </si>
  <si>
    <t>19/21</t>
  </si>
  <si>
    <t>SAGET Xavier</t>
  </si>
  <si>
    <t>18/19</t>
  </si>
  <si>
    <t>FERRARA Jean Pierre</t>
  </si>
  <si>
    <t>17/18</t>
  </si>
  <si>
    <t>LAPERTOT Michel</t>
  </si>
  <si>
    <t>14/15</t>
  </si>
  <si>
    <t>LECLERC Michel</t>
  </si>
  <si>
    <t>VALEUR Baptiste</t>
  </si>
  <si>
    <t>SIMON Claude</t>
  </si>
  <si>
    <t>SIMON</t>
  </si>
  <si>
    <t>CLAUDE</t>
  </si>
  <si>
    <t>FERNANDEZ ALVES Francisco</t>
  </si>
  <si>
    <t>ADMONT Jean Pierre</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</si>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</sst>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50">
    <xf numFmtId="0" fontId="0" fillId="0" borderId="0" xfId="0"/>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xf numFmtId="0" fontId="7" fillId="0" borderId="6" xfId="2" applyFont="1" applyBorder="1" applyAlignment="1">
      <alignment horizontal="center"/>
    </xf>
    <xf numFmtId="0" fontId="1" fillId="0" borderId="6" xfId="1" applyBorder="1" applyAlignment="1">
      <alignment horizontal="left"/>
    </xf>
    <xf numFmtId="0" fontId="4" fillId="0" borderId="6" xfId="2" applyBorder="1" applyAlignment="1">
      <alignment horizontal="center"/>
    </xf>
    <xf numFmtId="17" fontId="7" fillId="0" borderId="6" xfId="2" applyNumberFormat="1" applyFont="1" applyBorder="1" applyAlignment="1">
      <alignment horizontal="center"/>
    </xf>
    <xf numFmtId="164"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7" borderId="6" xfId="2" applyFont="1" applyFill="1" applyBorder="1" applyAlignment="1" applyProtection="1">
      <alignment horizontal="center" vertical="center"/>
      <protection locked="0"/>
    </xf>
    <xf numFmtId="164" fontId="8" fillId="7" borderId="6" xfId="2" applyNumberFormat="1"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8" fillId="7" borderId="6" xfId="2" applyFont="1" applyFill="1" applyBorder="1" applyAlignment="1">
      <alignment horizontal="center"/>
    </xf>
    <xf numFmtId="49" fontId="7" fillId="0" borderId="6" xfId="2" applyNumberFormat="1" applyFont="1" applyBorder="1" applyAlignment="1">
      <alignment horizontal="center"/>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164" fontId="1" fillId="0" borderId="6" xfId="1" applyNumberFormat="1" applyBorder="1" applyAlignment="1" applyProtection="1">
      <alignment horizontal="center" vertical="center"/>
      <protection hidden="1"/>
    </xf>
    <xf numFmtId="0" fontId="8" fillId="7" borderId="7" xfId="2" applyFont="1" applyFill="1" applyBorder="1" applyAlignment="1" applyProtection="1">
      <alignment horizontal="center" vertical="center"/>
      <protection locked="0"/>
    </xf>
    <xf numFmtId="164" fontId="8" fillId="7" borderId="7" xfId="2" applyNumberFormat="1" applyFont="1" applyFill="1" applyBorder="1" applyAlignment="1" applyProtection="1">
      <alignment horizontal="center" vertical="center"/>
      <protection locked="0"/>
    </xf>
    <xf numFmtId="0" fontId="1" fillId="0" borderId="6" xfId="1" applyBorder="1" applyAlignment="1" applyProtection="1">
      <alignment horizontal="center"/>
      <protection hidden="1"/>
    </xf>
    <xf numFmtId="0" fontId="7" fillId="0" borderId="10" xfId="2" applyFont="1" applyBorder="1" applyAlignment="1">
      <alignment horizontal="center"/>
    </xf>
    <xf numFmtId="0" fontId="4" fillId="0" borderId="10" xfId="2" applyBorder="1" applyAlignment="1">
      <alignment horizontal="center"/>
    </xf>
    <xf numFmtId="0" fontId="8" fillId="7" borderId="11" xfId="2" applyFont="1" applyFill="1" applyBorder="1" applyAlignment="1" applyProtection="1">
      <alignment horizontal="center" vertical="center"/>
      <protection locked="0"/>
    </xf>
    <xf numFmtId="164" fontId="8" fillId="7" borderId="11" xfId="2" applyNumberFormat="1" applyFont="1" applyFill="1" applyBorder="1" applyAlignment="1" applyProtection="1">
      <alignment horizontal="center" vertical="center"/>
      <protection locked="0"/>
    </xf>
    <xf numFmtId="0" fontId="8" fillId="0" borderId="10" xfId="2" applyFont="1" applyBorder="1" applyAlignment="1">
      <alignment horizontal="center"/>
    </xf>
    <xf numFmtId="0" fontId="1" fillId="0" borderId="12" xfId="1" applyBorder="1"/>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8" fillId="7" borderId="6"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6" fillId="10" borderId="20"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2" fillId="0" borderId="0" xfId="1" applyFont="1" applyAlignment="1" applyProtection="1">
      <alignment horizontal="center"/>
      <protection hidden="1"/>
    </xf>
    <xf numFmtId="0" fontId="13" fillId="0" borderId="0" xfId="1" applyFont="1" applyAlignment="1" applyProtection="1">
      <alignment horizontal="center" vertical="center"/>
      <protection hidden="1"/>
    </xf>
    <xf numFmtId="165" fontId="13" fillId="0" borderId="0" xfId="1" applyNumberFormat="1" applyFont="1" applyAlignment="1" applyProtection="1">
      <alignment horizontal="center" vertical="center"/>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1" fontId="8" fillId="0" borderId="6" xfId="2" applyNumberFormat="1" applyFont="1" applyBorder="1" applyAlignment="1">
      <alignment horizontal="center"/>
    </xf>
    <xf numFmtId="164" fontId="8" fillId="0" borderId="6" xfId="2" applyNumberFormat="1" applyFont="1" applyBorder="1" applyAlignment="1">
      <alignment horizontal="center"/>
    </xf>
    <xf numFmtId="0" fontId="4" fillId="8" borderId="9" xfId="2" applyFill="1" applyBorder="1" applyAlignment="1" applyProtection="1">
      <alignment horizontal="center" vertical="center"/>
      <protection hidden="1"/>
    </xf>
    <xf numFmtId="164" fontId="4" fillId="8" borderId="9" xfId="2" applyNumberFormat="1" applyFill="1" applyBorder="1" applyAlignment="1" applyProtection="1">
      <alignment horizontal="center" vertical="center"/>
      <protection hidden="1"/>
    </xf>
    <xf numFmtId="1" fontId="4" fillId="8" borderId="9" xfId="2" applyNumberFormat="1" applyFill="1" applyBorder="1" applyAlignment="1" applyProtection="1">
      <alignment horizontal="center" vertical="center"/>
      <protection hidden="1"/>
    </xf>
    <xf numFmtId="0" fontId="4" fillId="7" borderId="6" xfId="2" applyFill="1" applyBorder="1" applyAlignment="1" applyProtection="1">
      <alignment horizontal="center"/>
      <protection hidden="1"/>
    </xf>
    <xf numFmtId="1" fontId="4" fillId="7" borderId="6" xfId="2" applyNumberFormat="1" applyFill="1" applyBorder="1" applyAlignment="1" applyProtection="1">
      <alignment horizontal="center"/>
      <protection hidden="1"/>
    </xf>
    <xf numFmtId="164" fontId="4" fillId="7" borderId="6" xfId="2" applyNumberFormat="1" applyFill="1" applyBorder="1" applyAlignment="1" applyProtection="1">
      <alignment horizontal="center"/>
      <protection hidden="1"/>
    </xf>
    <xf numFmtId="1" fontId="1" fillId="0" borderId="6" xfId="1" applyNumberFormat="1" applyBorder="1" applyAlignment="1" applyProtection="1">
      <alignment horizontal="center"/>
      <protection hidden="1"/>
    </xf>
    <xf numFmtId="164" fontId="1" fillId="0" borderId="6" xfId="1" applyNumberFormat="1" applyBorder="1" applyAlignment="1" applyProtection="1">
      <alignment horizontal="center"/>
      <protection hidden="1"/>
    </xf>
    <xf numFmtId="0" fontId="4" fillId="7" borderId="7" xfId="2" applyFill="1" applyBorder="1" applyAlignment="1" applyProtection="1">
      <alignment horizontal="center" vertical="center"/>
      <protection hidden="1"/>
    </xf>
    <xf numFmtId="164" fontId="4" fillId="7" borderId="7" xfId="2" applyNumberFormat="1" applyFill="1" applyBorder="1" applyAlignment="1" applyProtection="1">
      <alignment horizontal="center" vertical="center"/>
      <protection hidden="1"/>
    </xf>
    <xf numFmtId="1" fontId="4" fillId="7" borderId="7" xfId="2" applyNumberFormat="1" applyFill="1" applyBorder="1" applyAlignment="1" applyProtection="1">
      <alignment horizontal="center" vertical="center"/>
      <protection hidden="1"/>
    </xf>
    <xf numFmtId="1" fontId="8" fillId="7" borderId="6" xfId="2" applyNumberFormat="1" applyFont="1" applyFill="1" applyBorder="1" applyAlignment="1">
      <alignment horizontal="center"/>
    </xf>
    <xf numFmtId="164" fontId="8" fillId="7" borderId="6" xfId="2" applyNumberFormat="1" applyFont="1" applyFill="1" applyBorder="1" applyAlignment="1">
      <alignment horizontal="center"/>
    </xf>
    <xf numFmtId="1" fontId="8" fillId="0" borderId="10" xfId="2" applyNumberFormat="1" applyFont="1" applyBorder="1" applyAlignment="1">
      <alignment horizontal="center"/>
    </xf>
    <xf numFmtId="164" fontId="8" fillId="0" borderId="10" xfId="2" applyNumberFormat="1" applyFont="1" applyBorder="1" applyAlignment="1">
      <alignment horizontal="center"/>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8" fillId="10" borderId="31" xfId="1" applyFont="1" applyFill="1" applyBorder="1" applyAlignment="1" applyProtection="1">
      <alignment horizontal="center" vertical="center"/>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5" fillId="10" borderId="48" xfId="1" applyFont="1" applyFill="1" applyBorder="1" applyAlignment="1" applyProtection="1">
      <alignment horizontal="center" vertical="center" wrapText="1"/>
      <protection hidden="1"/>
    </xf>
    <xf numFmtId="0" fontId="18" fillId="11" borderId="31" xfId="1" applyFont="1" applyFill="1" applyBorder="1" applyAlignment="1" applyProtection="1">
      <alignment horizontal="center" vertical="center"/>
      <protection hidden="1"/>
    </xf>
  </cellXfs>
  <cellStyles count="3">
    <cellStyle name="Normal" xfId="0" builtinId="0"/>
    <cellStyle name="Normal 2" xfId="1" xr:uid="{FB030426-BF91-485B-8430-D2E8EEB4AB51}"/>
    <cellStyle name="Normal 3" xfId="2" xr:uid="{9A2F638F-C360-442B-BC73-23F8D1D6C3B6}"/>
  </cellStyles>
  <dxfs count="26">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FFA5309-5825-44CC-A8C3-694DE946A646}"/>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22300BD6-0836-489A-B23C-8B61E7A43AE4}"/>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47B1CE8F-A08A-41BA-B642-47F790370F7A}"/>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1DFC14A-1F37-4AC1-AE3B-1E29F06155F6}"/>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7C71AC10-AFE5-48CE-86F4-94C62A0ABCFE}"/>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5A9C2F1D-3BF9-4347-B328-4747266BF8DA}"/>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C280C326-ED2D-48DF-A860-610E34E26E11}"/>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8E625636-A808-4EC7-A635-BABBACEDE54E}"/>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31D38EC2-CB74-4AD2-B00D-A9CCA18E7EEE}"/>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0E9C9152-1680-43B6-9FB6-B219F1AC54FE}"/>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6172011-9261-4846-8113-FFF56A405443}"/>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8DB0A461-CD25-4047-A9B4-F61AA9325170}"/>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3%20BANDES%20N3/Classement%20g&#233;n&#233;ral%203%20Bandes%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3%20BANDES%20N3/T2%20ABMA/Copie%20de%20FDM%203%20Bandes%20N3%20T2%20ABMA%20poule%201%20-%20Copi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3%20BANDES%20N3/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1.22/Competitions%202021-2022/3%20BANDES%20N3/file:/F:/Users/gerardlavrardMBP/BILLARD/CS_CDBHS/2015-2016/150910_cdbhs2015_2016_Rank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DM%203%20Bandes%20N3%20T3%20Saint%20Maur%20poule%2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DM%203%20Bandes%20N3%20T3%20Saint%20Maur%20poule%20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DM%203%20Bandes%20N3%20T3%20Saint%20Maur%20poule%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1</v>
          </cell>
        </row>
        <row r="10">
          <cell r="AQ10" t="b">
            <v>0</v>
          </cell>
        </row>
        <row r="11">
          <cell r="AQ11" t="b">
            <v>1</v>
          </cell>
        </row>
        <row r="12">
          <cell r="AQ12" t="b">
            <v>0</v>
          </cell>
        </row>
        <row r="13">
          <cell r="AQ13" t="b">
            <v>1</v>
          </cell>
        </row>
        <row r="14">
          <cell r="AQ14" t="b">
            <v>0</v>
          </cell>
        </row>
        <row r="15">
          <cell r="AQ15" t="b">
            <v>1</v>
          </cell>
        </row>
        <row r="16">
          <cell r="AQ16" t="b">
            <v>1</v>
          </cell>
        </row>
        <row r="17">
          <cell r="AQ17" t="b">
            <v>0</v>
          </cell>
        </row>
        <row r="18">
          <cell r="AQ18" t="b">
            <v>0</v>
          </cell>
        </row>
        <row r="19">
          <cell r="AQ19" t="b">
            <v>0</v>
          </cell>
        </row>
        <row r="20">
          <cell r="AQ20" t="b">
            <v>1</v>
          </cell>
        </row>
        <row r="21">
          <cell r="AQ21" t="b">
            <v>1</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LAPERTOT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010178M</v>
          </cell>
          <cell r="C69" t="str">
            <v>ABASM</v>
          </cell>
        </row>
        <row r="70">
          <cell r="A70" t="str">
            <v>RODRIGUEZ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44548</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35</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cell r="G56"/>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cell r="F58"/>
          <cell r="G58"/>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F61"/>
          <cell r="G61" t="str">
            <v>R1</v>
          </cell>
        </row>
        <row r="62">
          <cell r="A62" t="str">
            <v>MALAHIEUDE Claude</v>
          </cell>
          <cell r="B62" t="str">
            <v>ABMA</v>
          </cell>
          <cell r="C62">
            <v>59</v>
          </cell>
          <cell r="D62"/>
          <cell r="E62"/>
          <cell r="F62" t="str">
            <v>R1</v>
          </cell>
          <cell r="G62" t="str">
            <v>R1</v>
          </cell>
        </row>
        <row r="63">
          <cell r="A63" t="str">
            <v>MALASSIGNE Elfege</v>
          </cell>
          <cell r="B63" t="str">
            <v>ABASM</v>
          </cell>
          <cell r="C63">
            <v>60</v>
          </cell>
          <cell r="D63" t="str">
            <v>R4</v>
          </cell>
          <cell r="E63"/>
          <cell r="F63" t="str">
            <v>R2</v>
          </cell>
          <cell r="G63"/>
        </row>
        <row r="64">
          <cell r="A64" t="str">
            <v>MANCY Pierre</v>
          </cell>
          <cell r="B64" t="str">
            <v>ABMA</v>
          </cell>
          <cell r="C64">
            <v>61</v>
          </cell>
          <cell r="D64" t="str">
            <v>R3</v>
          </cell>
          <cell r="E64" t="str">
            <v>R2</v>
          </cell>
          <cell r="F64" t="str">
            <v>R1</v>
          </cell>
          <cell r="G64"/>
        </row>
        <row r="65">
          <cell r="A65" t="str">
            <v>MARIGNIER Daniel</v>
          </cell>
          <cell r="B65" t="str">
            <v>ABMA</v>
          </cell>
          <cell r="C65">
            <v>62</v>
          </cell>
          <cell r="D65" t="str">
            <v>R3</v>
          </cell>
          <cell r="E65" t="str">
            <v>R2</v>
          </cell>
          <cell r="F65"/>
          <cell r="G65"/>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VRILLAUD Frizziero</v>
          </cell>
          <cell r="B83" t="str">
            <v>LIVRY</v>
          </cell>
          <cell r="C83">
            <v>80</v>
          </cell>
          <cell r="D83" t="str">
            <v>R3</v>
          </cell>
          <cell r="E83"/>
          <cell r="F83"/>
          <cell r="G83"/>
        </row>
        <row r="84">
          <cell r="A84" t="str">
            <v>WEILL Denis</v>
          </cell>
        </row>
        <row r="85">
          <cell r="A85" t="str">
            <v>ZINETTI Jean Marc</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44591</v>
          </cell>
        </row>
        <row r="12">
          <cell r="C12" t="str">
            <v>ABASM</v>
          </cell>
        </row>
        <row r="14">
          <cell r="C14">
            <v>3</v>
          </cell>
        </row>
        <row r="15">
          <cell r="C15">
            <v>1</v>
          </cell>
        </row>
        <row r="16">
          <cell r="C16" t="str">
            <v>3 BANDES</v>
          </cell>
        </row>
        <row r="17">
          <cell r="C17" t="str">
            <v>N3</v>
          </cell>
        </row>
        <row r="28">
          <cell r="B28" t="str">
            <v>CHUNG Hoan Toan</v>
          </cell>
          <cell r="C28" t="str">
            <v>N3</v>
          </cell>
          <cell r="D28" t="str">
            <v>LIVRY</v>
          </cell>
        </row>
        <row r="29">
          <cell r="B29" t="str">
            <v>RIEGEL Serge</v>
          </cell>
          <cell r="C29" t="str">
            <v>N3</v>
          </cell>
          <cell r="D29" t="str">
            <v>ABASM</v>
          </cell>
        </row>
        <row r="30">
          <cell r="B30" t="str">
            <v>HELLAL Denis</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27</v>
          </cell>
          <cell r="S27">
            <v>77</v>
          </cell>
          <cell r="T27">
            <v>0.35064935064935066</v>
          </cell>
          <cell r="U27">
            <v>0.36</v>
          </cell>
          <cell r="V27">
            <v>3</v>
          </cell>
          <cell r="W27">
            <v>2</v>
          </cell>
          <cell r="Y27">
            <v>2</v>
          </cell>
          <cell r="Z27">
            <v>5</v>
          </cell>
          <cell r="AG27">
            <v>1</v>
          </cell>
          <cell r="AH27">
            <v>6</v>
          </cell>
        </row>
        <row r="28">
          <cell r="E28">
            <v>20</v>
          </cell>
          <cell r="F28">
            <v>36</v>
          </cell>
          <cell r="G28">
            <v>3</v>
          </cell>
          <cell r="I28">
            <v>0.55555555555555558</v>
          </cell>
          <cell r="J28">
            <v>2</v>
          </cell>
          <cell r="R28">
            <v>40</v>
          </cell>
          <cell r="S28">
            <v>63</v>
          </cell>
          <cell r="T28">
            <v>0.63492063492063489</v>
          </cell>
          <cell r="U28">
            <v>0.7407407407407407</v>
          </cell>
          <cell r="V28">
            <v>5</v>
          </cell>
          <cell r="W28">
            <v>4</v>
          </cell>
          <cell r="Y28">
            <v>1</v>
          </cell>
          <cell r="Z28">
            <v>8</v>
          </cell>
          <cell r="AG28">
            <v>4</v>
          </cell>
          <cell r="AH28">
            <v>12</v>
          </cell>
        </row>
        <row r="29">
          <cell r="E29">
            <v>16</v>
          </cell>
          <cell r="F29">
            <v>36</v>
          </cell>
          <cell r="G29">
            <v>2</v>
          </cell>
          <cell r="I29">
            <v>0.44444444444444442</v>
          </cell>
          <cell r="J29">
            <v>0</v>
          </cell>
          <cell r="R29">
            <v>33</v>
          </cell>
          <cell r="S29">
            <v>86</v>
          </cell>
          <cell r="T29">
            <v>0.38372093023255816</v>
          </cell>
          <cell r="U29">
            <v>0</v>
          </cell>
          <cell r="V29">
            <v>2</v>
          </cell>
          <cell r="W29">
            <v>0</v>
          </cell>
          <cell r="Y29">
            <v>3</v>
          </cell>
          <cell r="Z29">
            <v>3</v>
          </cell>
          <cell r="AG29">
            <v>0</v>
          </cell>
          <cell r="AH29">
            <v>3</v>
          </cell>
        </row>
        <row r="36">
          <cell r="E36">
            <v>9</v>
          </cell>
          <cell r="F36">
            <v>27</v>
          </cell>
          <cell r="G36">
            <v>2</v>
          </cell>
          <cell r="I36">
            <v>0.33333333333333331</v>
          </cell>
          <cell r="J36">
            <v>0</v>
          </cell>
        </row>
        <row r="37">
          <cell r="E37">
            <v>20</v>
          </cell>
          <cell r="F37">
            <v>27</v>
          </cell>
          <cell r="G37">
            <v>5</v>
          </cell>
          <cell r="I37">
            <v>0.7407407407407407</v>
          </cell>
          <cell r="J37">
            <v>2</v>
          </cell>
        </row>
        <row r="44">
          <cell r="E44">
            <v>18</v>
          </cell>
          <cell r="F44">
            <v>50</v>
          </cell>
          <cell r="G44">
            <v>3</v>
          </cell>
          <cell r="I44">
            <v>0.36</v>
          </cell>
          <cell r="J44">
            <v>2</v>
          </cell>
        </row>
        <row r="46">
          <cell r="E46">
            <v>17</v>
          </cell>
          <cell r="F46">
            <v>50</v>
          </cell>
          <cell r="G46">
            <v>2</v>
          </cell>
          <cell r="I46">
            <v>0.34</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44591</v>
          </cell>
        </row>
        <row r="12">
          <cell r="C12" t="str">
            <v>ABASM</v>
          </cell>
        </row>
        <row r="14">
          <cell r="C14">
            <v>3</v>
          </cell>
        </row>
        <row r="15">
          <cell r="C15">
            <v>2</v>
          </cell>
        </row>
        <row r="16">
          <cell r="C16" t="str">
            <v>3 BANDES</v>
          </cell>
        </row>
        <row r="17">
          <cell r="C17" t="str">
            <v>N3</v>
          </cell>
        </row>
        <row r="41">
          <cell r="B41" t="str">
            <v>BENDAYAN Jacky</v>
          </cell>
          <cell r="C41" t="str">
            <v>N3</v>
          </cell>
          <cell r="D41" t="str">
            <v>ABMA</v>
          </cell>
        </row>
        <row r="42">
          <cell r="B42" t="str">
            <v>BEAUCHER Alain</v>
          </cell>
          <cell r="C42" t="str">
            <v>N3</v>
          </cell>
          <cell r="D42"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17</v>
          </cell>
          <cell r="F28">
            <v>38</v>
          </cell>
          <cell r="G28">
            <v>3</v>
          </cell>
          <cell r="I28">
            <v>0.44736842105263158</v>
          </cell>
          <cell r="J28">
            <v>0</v>
          </cell>
          <cell r="R28">
            <v>27</v>
          </cell>
          <cell r="S28">
            <v>66</v>
          </cell>
          <cell r="T28">
            <v>0.40909090909090912</v>
          </cell>
          <cell r="U28">
            <v>0</v>
          </cell>
          <cell r="V28">
            <v>3</v>
          </cell>
          <cell r="W28">
            <v>0</v>
          </cell>
          <cell r="Y28">
            <v>2</v>
          </cell>
          <cell r="Z28">
            <v>5</v>
          </cell>
          <cell r="AG28">
            <v>0</v>
          </cell>
          <cell r="AH28">
            <v>5</v>
          </cell>
        </row>
        <row r="29">
          <cell r="E29">
            <v>20</v>
          </cell>
          <cell r="F29">
            <v>38</v>
          </cell>
          <cell r="G29">
            <v>4</v>
          </cell>
          <cell r="I29">
            <v>0.52631578947368418</v>
          </cell>
          <cell r="J29">
            <v>2</v>
          </cell>
          <cell r="R29">
            <v>40</v>
          </cell>
          <cell r="S29">
            <v>66</v>
          </cell>
          <cell r="T29">
            <v>0.60606060606060608</v>
          </cell>
          <cell r="U29">
            <v>0.7142857142857143</v>
          </cell>
          <cell r="V29">
            <v>4</v>
          </cell>
          <cell r="W29">
            <v>4</v>
          </cell>
          <cell r="Y29">
            <v>1</v>
          </cell>
          <cell r="Z29">
            <v>8</v>
          </cell>
          <cell r="AG29">
            <v>4</v>
          </cell>
          <cell r="AH29">
            <v>12</v>
          </cell>
        </row>
        <row r="36">
          <cell r="E36">
            <v>10</v>
          </cell>
          <cell r="F36">
            <v>28</v>
          </cell>
          <cell r="G36">
            <v>3</v>
          </cell>
          <cell r="I36">
            <v>0.35714285714285715</v>
          </cell>
          <cell r="J36">
            <v>0</v>
          </cell>
        </row>
        <row r="37">
          <cell r="E37">
            <v>20</v>
          </cell>
          <cell r="F37">
            <v>28</v>
          </cell>
          <cell r="G37">
            <v>4</v>
          </cell>
          <cell r="I37">
            <v>0.7142857142857143</v>
          </cell>
          <cell r="J37">
            <v>2</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44591</v>
          </cell>
        </row>
        <row r="12">
          <cell r="C12" t="str">
            <v>ABASM</v>
          </cell>
        </row>
        <row r="14">
          <cell r="C14">
            <v>3</v>
          </cell>
        </row>
        <row r="15">
          <cell r="C15">
            <v>3</v>
          </cell>
        </row>
        <row r="16">
          <cell r="C16" t="str">
            <v>3 BANDES</v>
          </cell>
        </row>
        <row r="17">
          <cell r="C17" t="str">
            <v>N3</v>
          </cell>
        </row>
        <row r="41">
          <cell r="B41" t="str">
            <v>DELAPLACE Emmanuel</v>
          </cell>
          <cell r="C41" t="str">
            <v>N3</v>
          </cell>
          <cell r="D41" t="str">
            <v>LIVRY</v>
          </cell>
        </row>
        <row r="42">
          <cell r="B42" t="str">
            <v>GOUVEIA Victor</v>
          </cell>
          <cell r="C42" t="str">
            <v>N3</v>
          </cell>
          <cell r="D42"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8</v>
          </cell>
          <cell r="F28">
            <v>33</v>
          </cell>
          <cell r="G28">
            <v>3</v>
          </cell>
          <cell r="I28">
            <v>0.24242424242424243</v>
          </cell>
          <cell r="J28">
            <v>0</v>
          </cell>
          <cell r="R28">
            <v>28</v>
          </cell>
          <cell r="S28">
            <v>81</v>
          </cell>
          <cell r="T28">
            <v>0.34567901234567899</v>
          </cell>
          <cell r="U28">
            <v>0.41666666666666669</v>
          </cell>
          <cell r="V28">
            <v>3</v>
          </cell>
          <cell r="W28">
            <v>2</v>
          </cell>
          <cell r="Y28">
            <v>2</v>
          </cell>
          <cell r="Z28">
            <v>5</v>
          </cell>
          <cell r="AG28">
            <v>1</v>
          </cell>
          <cell r="AH28">
            <v>6</v>
          </cell>
        </row>
        <row r="29">
          <cell r="E29">
            <v>20</v>
          </cell>
          <cell r="F29">
            <v>33</v>
          </cell>
          <cell r="G29">
            <v>5</v>
          </cell>
          <cell r="I29">
            <v>0.60606060606060608</v>
          </cell>
          <cell r="J29">
            <v>2</v>
          </cell>
          <cell r="R29">
            <v>35</v>
          </cell>
          <cell r="S29">
            <v>81</v>
          </cell>
          <cell r="T29">
            <v>0.43209876543209874</v>
          </cell>
          <cell r="U29">
            <v>0.60606060606060608</v>
          </cell>
          <cell r="V29">
            <v>5</v>
          </cell>
          <cell r="W29">
            <v>2</v>
          </cell>
          <cell r="Y29">
            <v>1</v>
          </cell>
          <cell r="Z29">
            <v>8</v>
          </cell>
          <cell r="AG29">
            <v>2</v>
          </cell>
          <cell r="AH29">
            <v>10</v>
          </cell>
        </row>
        <row r="36">
          <cell r="E36">
            <v>20</v>
          </cell>
          <cell r="F36">
            <v>48</v>
          </cell>
          <cell r="G36">
            <v>3</v>
          </cell>
          <cell r="I36">
            <v>0.41666666666666669</v>
          </cell>
          <cell r="J36">
            <v>2</v>
          </cell>
        </row>
        <row r="37">
          <cell r="E37">
            <v>15</v>
          </cell>
          <cell r="F37">
            <v>48</v>
          </cell>
          <cell r="G37">
            <v>4</v>
          </cell>
          <cell r="I37">
            <v>0.3125</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N3</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LECLERC Philippe</v>
          </cell>
          <cell r="B55" t="str">
            <v>La Comete</v>
          </cell>
          <cell r="C55">
            <v>52</v>
          </cell>
          <cell r="D55" t="str">
            <v>R1</v>
          </cell>
          <cell r="E55" t="str">
            <v>N3</v>
          </cell>
          <cell r="F55" t="str">
            <v>N3</v>
          </cell>
          <cell r="G55" t="str">
            <v>R1</v>
          </cell>
        </row>
        <row r="56">
          <cell r="A56" t="str">
            <v>LEFEBVRE Frédéric</v>
          </cell>
          <cell r="B56" t="str">
            <v>LIVRY</v>
          </cell>
          <cell r="C56">
            <v>53</v>
          </cell>
          <cell r="D56" t="str">
            <v>R2</v>
          </cell>
          <cell r="E56" t="str">
            <v>R1</v>
          </cell>
          <cell r="F56" t="str">
            <v>R1</v>
          </cell>
        </row>
        <row r="57">
          <cell r="A57" t="str">
            <v>LEMOINE David</v>
          </cell>
          <cell r="B57" t="str">
            <v>ABASM</v>
          </cell>
          <cell r="C57">
            <v>54</v>
          </cell>
          <cell r="D57" t="str">
            <v>R3</v>
          </cell>
          <cell r="E57" t="str">
            <v>R1</v>
          </cell>
          <cell r="F57" t="str">
            <v>R1</v>
          </cell>
          <cell r="G57" t="str">
            <v>R1</v>
          </cell>
        </row>
        <row r="58">
          <cell r="A58" t="str">
            <v>LEMONIER Thierry</v>
          </cell>
          <cell r="B58" t="str">
            <v>ABMA</v>
          </cell>
          <cell r="C58">
            <v>55</v>
          </cell>
          <cell r="D58" t="str">
            <v>R3</v>
          </cell>
          <cell r="E58" t="str">
            <v>R2</v>
          </cell>
        </row>
        <row r="59">
          <cell r="A59" t="str">
            <v>LOURDOU Gérard</v>
          </cell>
          <cell r="B59" t="str">
            <v>LIVRY</v>
          </cell>
          <cell r="C59">
            <v>56</v>
          </cell>
          <cell r="D59" t="str">
            <v>R2</v>
          </cell>
          <cell r="E59" t="str">
            <v>R1</v>
          </cell>
          <cell r="F59" t="str">
            <v>R1</v>
          </cell>
          <cell r="G59" t="str">
            <v>R1</v>
          </cell>
        </row>
        <row r="60">
          <cell r="A60" t="str">
            <v>LUCAS Philippe</v>
          </cell>
          <cell r="B60" t="str">
            <v>ABASM</v>
          </cell>
          <cell r="C60">
            <v>57</v>
          </cell>
          <cell r="D60" t="str">
            <v>R3</v>
          </cell>
          <cell r="E60" t="str">
            <v>R1</v>
          </cell>
          <cell r="F60" t="str">
            <v>R1</v>
          </cell>
          <cell r="G60" t="str">
            <v>R1</v>
          </cell>
        </row>
        <row r="61">
          <cell r="A61" t="str">
            <v>MA PHUOC Bich</v>
          </cell>
          <cell r="B61" t="str">
            <v>ABASM</v>
          </cell>
          <cell r="C61">
            <v>58</v>
          </cell>
          <cell r="D61" t="str">
            <v>R2</v>
          </cell>
          <cell r="E61" t="str">
            <v>R1</v>
          </cell>
          <cell r="G61" t="str">
            <v>R1</v>
          </cell>
        </row>
        <row r="62">
          <cell r="A62" t="str">
            <v>MALAHIEUDE Claude</v>
          </cell>
          <cell r="B62" t="str">
            <v>ABMA</v>
          </cell>
          <cell r="C62">
            <v>59</v>
          </cell>
          <cell r="F62" t="str">
            <v>R1</v>
          </cell>
          <cell r="G62" t="str">
            <v>R1</v>
          </cell>
        </row>
        <row r="63">
          <cell r="A63" t="str">
            <v>MALASSIGNE Elfege</v>
          </cell>
          <cell r="B63" t="str">
            <v>ABASM</v>
          </cell>
          <cell r="C63">
            <v>60</v>
          </cell>
          <cell r="D63" t="str">
            <v>R4</v>
          </cell>
          <cell r="F63" t="str">
            <v>R2</v>
          </cell>
        </row>
        <row r="64">
          <cell r="A64" t="str">
            <v>MANCY Pierre</v>
          </cell>
          <cell r="B64" t="str">
            <v>ABMA</v>
          </cell>
          <cell r="C64">
            <v>61</v>
          </cell>
          <cell r="D64" t="str">
            <v>R3</v>
          </cell>
          <cell r="E64" t="str">
            <v>R2</v>
          </cell>
          <cell r="F64" t="str">
            <v>R1</v>
          </cell>
        </row>
        <row r="65">
          <cell r="A65" t="str">
            <v>MARIGNIER Daniel</v>
          </cell>
          <cell r="B65" t="str">
            <v>ABMA</v>
          </cell>
          <cell r="C65">
            <v>62</v>
          </cell>
          <cell r="D65" t="str">
            <v>R3</v>
          </cell>
          <cell r="E65" t="str">
            <v>R2</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VRILLAUD Frizziero</v>
          </cell>
          <cell r="B83" t="str">
            <v>LIVRY</v>
          </cell>
          <cell r="C83">
            <v>80</v>
          </cell>
          <cell r="D83" t="str">
            <v>R3</v>
          </cell>
        </row>
        <row r="84">
          <cell r="A84" t="str">
            <v>WEILL Denis</v>
          </cell>
        </row>
        <row r="85">
          <cell r="A85" t="str">
            <v>ZINETTI Jean Marc</v>
          </cell>
        </row>
      </sheetData>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F1F4-FCBC-4668-82A2-162345B105E5}">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68" customWidth="1"/>
    <col min="2" max="2" width="6.33203125" style="68" customWidth="1"/>
    <col min="3" max="3" width="32.44140625" style="68" customWidth="1"/>
    <col min="4" max="4" width="11.5546875" style="68"/>
    <col min="5" max="5" width="7.77734375" style="68" customWidth="1"/>
    <col min="6" max="6" width="10.77734375" style="68" customWidth="1"/>
    <col min="7" max="7" width="11.33203125" style="68" customWidth="1"/>
    <col min="8" max="9" width="8" style="68" customWidth="1"/>
    <col min="10" max="10" width="11.5546875" style="68"/>
    <col min="11" max="11" width="8" style="68" customWidth="1"/>
    <col min="12" max="12" width="16.109375" style="68" customWidth="1"/>
    <col min="13" max="15" width="11.5546875" style="68"/>
    <col min="16" max="16" width="16.88671875" style="68" bestFit="1" customWidth="1"/>
    <col min="17" max="18" width="11.5546875" style="68"/>
    <col min="19" max="19" width="17.44140625" style="68" customWidth="1"/>
    <col min="20" max="20" width="14.109375" style="68" customWidth="1"/>
    <col min="21" max="21" width="20.21875" style="68" customWidth="1"/>
    <col min="22" max="22" width="5" style="68" customWidth="1"/>
    <col min="23" max="16384" width="11.5546875" style="68"/>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69"/>
      <c r="C2" s="70"/>
      <c r="D2" s="71"/>
      <c r="E2" s="71"/>
      <c r="F2" s="71"/>
      <c r="G2" s="71"/>
      <c r="H2" s="71"/>
      <c r="I2" s="71"/>
      <c r="J2" s="71"/>
      <c r="K2" s="71"/>
      <c r="L2" s="71"/>
      <c r="M2" s="70"/>
      <c r="N2" s="70"/>
      <c r="O2" s="70"/>
      <c r="P2" s="72"/>
      <c r="Q2" s="72"/>
      <c r="R2" s="72"/>
      <c r="S2" s="72"/>
      <c r="T2" s="72"/>
      <c r="U2" s="72"/>
      <c r="V2" s="73"/>
      <c r="W2" s="1"/>
    </row>
    <row r="3" spans="1:23" ht="36.6" x14ac:dyDescent="0.5">
      <c r="A3" s="1"/>
      <c r="B3" s="74"/>
      <c r="C3" s="165">
        <f>'[7]A RENSEIGNER'!$C$11</f>
        <v>44591</v>
      </c>
      <c r="D3" s="165"/>
      <c r="E3" s="165"/>
      <c r="F3" s="165"/>
      <c r="G3" s="165"/>
      <c r="H3" s="165"/>
      <c r="I3" s="165"/>
      <c r="J3" s="165"/>
      <c r="K3" s="165"/>
      <c r="L3" s="165"/>
      <c r="M3" s="165"/>
      <c r="N3" s="165"/>
      <c r="O3" s="165"/>
      <c r="P3" s="165"/>
      <c r="Q3" s="165"/>
      <c r="R3" s="165"/>
      <c r="S3" s="165"/>
      <c r="T3" s="165"/>
      <c r="U3" s="165"/>
      <c r="V3" s="75"/>
      <c r="W3" s="1"/>
    </row>
    <row r="4" spans="1:23" ht="31.2" x14ac:dyDescent="0.6">
      <c r="A4" s="1"/>
      <c r="B4" s="74"/>
      <c r="C4" s="76"/>
      <c r="D4" s="77"/>
      <c r="E4" s="77"/>
      <c r="F4" s="77"/>
      <c r="G4" s="77"/>
      <c r="H4" s="77"/>
      <c r="I4" s="77"/>
      <c r="J4" s="77"/>
      <c r="K4" s="77"/>
      <c r="L4" s="77"/>
      <c r="M4" s="76"/>
      <c r="N4" s="76"/>
      <c r="O4" s="76"/>
      <c r="P4" s="78"/>
      <c r="Q4" s="78"/>
      <c r="R4" s="78"/>
      <c r="S4" s="78"/>
      <c r="T4" s="79"/>
      <c r="U4" s="79"/>
      <c r="V4" s="75"/>
      <c r="W4" s="1"/>
    </row>
    <row r="5" spans="1:23" ht="36.6" x14ac:dyDescent="0.5">
      <c r="A5" s="1"/>
      <c r="B5" s="74"/>
      <c r="C5" s="164" t="str">
        <f>'[7]A RENSEIGNER'!$C$12</f>
        <v>ABASM</v>
      </c>
      <c r="D5" s="164"/>
      <c r="E5" s="164"/>
      <c r="F5" s="164"/>
      <c r="G5" s="164"/>
      <c r="H5" s="164"/>
      <c r="I5" s="164"/>
      <c r="J5" s="164"/>
      <c r="K5" s="164"/>
      <c r="L5" s="164"/>
      <c r="M5" s="164"/>
      <c r="N5" s="164"/>
      <c r="O5" s="164"/>
      <c r="P5" s="164"/>
      <c r="Q5" s="164"/>
      <c r="R5" s="164"/>
      <c r="S5" s="164"/>
      <c r="T5" s="164"/>
      <c r="U5" s="164"/>
      <c r="V5" s="75"/>
      <c r="W5" s="1"/>
    </row>
    <row r="6" spans="1:23" ht="31.2" x14ac:dyDescent="0.6">
      <c r="A6" s="1"/>
      <c r="B6" s="74"/>
      <c r="C6" s="76"/>
      <c r="D6" s="77"/>
      <c r="E6" s="77"/>
      <c r="F6" s="77"/>
      <c r="G6" s="77"/>
      <c r="H6" s="77"/>
      <c r="I6" s="77"/>
      <c r="J6" s="77"/>
      <c r="K6" s="77"/>
      <c r="L6" s="77"/>
      <c r="M6" s="76"/>
      <c r="N6" s="76"/>
      <c r="O6" s="76"/>
      <c r="P6" s="78"/>
      <c r="Q6" s="78"/>
      <c r="R6" s="78"/>
      <c r="S6" s="78"/>
      <c r="T6" s="79"/>
      <c r="U6" s="79"/>
      <c r="V6" s="75"/>
      <c r="W6" s="1"/>
    </row>
    <row r="7" spans="1:23" ht="36.6" x14ac:dyDescent="0.5">
      <c r="A7" s="1"/>
      <c r="B7" s="74"/>
      <c r="C7" s="164" t="str">
        <f>"MODE DE JEU"&amp;"  "&amp;'[7]A RENSEIGNER'!$C$16</f>
        <v>MODE DE JEU  3 BANDES</v>
      </c>
      <c r="D7" s="164"/>
      <c r="E7" s="164"/>
      <c r="F7" s="164"/>
      <c r="G7" s="164"/>
      <c r="H7" s="164"/>
      <c r="I7" s="164"/>
      <c r="J7" s="164"/>
      <c r="K7" s="164"/>
      <c r="L7" s="164"/>
      <c r="M7" s="164"/>
      <c r="N7" s="164"/>
      <c r="O7" s="164"/>
      <c r="P7" s="164"/>
      <c r="Q7" s="164"/>
      <c r="R7" s="164"/>
      <c r="S7" s="164"/>
      <c r="T7" s="164"/>
      <c r="U7" s="164"/>
      <c r="V7" s="75"/>
      <c r="W7" s="1"/>
    </row>
    <row r="8" spans="1:23" ht="31.2" x14ac:dyDescent="0.6">
      <c r="A8" s="1"/>
      <c r="B8" s="74"/>
      <c r="C8" s="76"/>
      <c r="D8" s="76"/>
      <c r="E8" s="76"/>
      <c r="F8" s="76"/>
      <c r="G8" s="76"/>
      <c r="H8" s="76"/>
      <c r="I8" s="76"/>
      <c r="J8" s="76"/>
      <c r="K8" s="76"/>
      <c r="L8" s="76"/>
      <c r="M8" s="76"/>
      <c r="N8" s="76"/>
      <c r="O8" s="76"/>
      <c r="P8" s="76"/>
      <c r="Q8" s="76"/>
      <c r="R8" s="76"/>
      <c r="S8" s="78"/>
      <c r="T8" s="79"/>
      <c r="U8" s="79"/>
      <c r="V8" s="75"/>
      <c r="W8" s="1"/>
    </row>
    <row r="9" spans="1:23" ht="36.6" x14ac:dyDescent="0.5">
      <c r="A9" s="1"/>
      <c r="B9" s="74"/>
      <c r="C9" s="164" t="str">
        <f>"CATEGORIE"&amp;"  "&amp;'[7]A RENSEIGNER'!$C$17</f>
        <v>CATEGORIE  N3</v>
      </c>
      <c r="D9" s="164"/>
      <c r="E9" s="164"/>
      <c r="F9" s="164"/>
      <c r="G9" s="164"/>
      <c r="H9" s="164"/>
      <c r="I9" s="164"/>
      <c r="J9" s="164"/>
      <c r="K9" s="164"/>
      <c r="L9" s="164"/>
      <c r="M9" s="164"/>
      <c r="N9" s="164"/>
      <c r="O9" s="164"/>
      <c r="P9" s="164"/>
      <c r="Q9" s="164"/>
      <c r="R9" s="164"/>
      <c r="S9" s="164"/>
      <c r="T9" s="164"/>
      <c r="U9" s="164"/>
      <c r="V9" s="80"/>
      <c r="W9" s="1"/>
    </row>
    <row r="10" spans="1:23" ht="31.2" x14ac:dyDescent="0.3">
      <c r="A10" s="1"/>
      <c r="B10" s="81"/>
      <c r="C10" s="76"/>
      <c r="D10" s="76"/>
      <c r="E10" s="76"/>
      <c r="F10" s="76"/>
      <c r="G10" s="76"/>
      <c r="H10" s="76"/>
      <c r="I10" s="76"/>
      <c r="J10" s="76"/>
      <c r="K10" s="76"/>
      <c r="L10" s="76"/>
      <c r="M10" s="76"/>
      <c r="N10" s="76"/>
      <c r="O10" s="76"/>
      <c r="P10" s="76"/>
      <c r="Q10" s="76"/>
      <c r="R10" s="76"/>
      <c r="S10" s="76"/>
      <c r="T10" s="82"/>
      <c r="U10" s="82"/>
      <c r="V10" s="80"/>
      <c r="W10" s="1"/>
    </row>
    <row r="11" spans="1:23" ht="36.6" x14ac:dyDescent="0.5">
      <c r="A11" s="1"/>
      <c r="B11" s="74"/>
      <c r="C11" s="164" t="str">
        <f>"TOURNOI N°"&amp;"  "&amp;'[7]A RENSEIGNER'!$C$14</f>
        <v>TOURNOI N°  3</v>
      </c>
      <c r="D11" s="164"/>
      <c r="E11" s="164"/>
      <c r="F11" s="164"/>
      <c r="G11" s="164"/>
      <c r="H11" s="164"/>
      <c r="I11" s="164"/>
      <c r="J11" s="164"/>
      <c r="K11" s="164"/>
      <c r="L11" s="164"/>
      <c r="M11" s="164"/>
      <c r="N11" s="164"/>
      <c r="O11" s="164"/>
      <c r="P11" s="164"/>
      <c r="Q11" s="164"/>
      <c r="R11" s="164"/>
      <c r="S11" s="164"/>
      <c r="T11" s="164"/>
      <c r="U11" s="164"/>
      <c r="V11" s="75"/>
      <c r="W11" s="1"/>
    </row>
    <row r="12" spans="1:23" ht="31.2" x14ac:dyDescent="0.6">
      <c r="A12" s="1"/>
      <c r="B12" s="74"/>
      <c r="C12" s="76"/>
      <c r="D12" s="77"/>
      <c r="E12" s="77"/>
      <c r="F12" s="77"/>
      <c r="G12" s="77"/>
      <c r="H12" s="77"/>
      <c r="I12" s="77"/>
      <c r="J12" s="77"/>
      <c r="K12" s="77"/>
      <c r="L12" s="77"/>
      <c r="M12" s="76"/>
      <c r="N12" s="76"/>
      <c r="O12" s="76"/>
      <c r="P12" s="78"/>
      <c r="Q12" s="78"/>
      <c r="R12" s="78"/>
      <c r="S12" s="78"/>
      <c r="T12" s="79"/>
      <c r="U12" s="79"/>
      <c r="V12" s="75"/>
      <c r="W12" s="1"/>
    </row>
    <row r="13" spans="1:23" ht="36.6" x14ac:dyDescent="0.5">
      <c r="A13" s="1"/>
      <c r="B13" s="74"/>
      <c r="C13" s="164" t="str">
        <f>"POULE n°"&amp;"  "&amp;'[7]A RENSEIGNER'!$C$15</f>
        <v>POULE n°  3</v>
      </c>
      <c r="D13" s="164"/>
      <c r="E13" s="164"/>
      <c r="F13" s="164"/>
      <c r="G13" s="164"/>
      <c r="H13" s="164"/>
      <c r="I13" s="164"/>
      <c r="J13" s="164"/>
      <c r="K13" s="164"/>
      <c r="L13" s="164"/>
      <c r="M13" s="164"/>
      <c r="N13" s="164"/>
      <c r="O13" s="164"/>
      <c r="P13" s="164"/>
      <c r="Q13" s="164"/>
      <c r="R13" s="164"/>
      <c r="S13" s="164"/>
      <c r="T13" s="164"/>
      <c r="U13" s="164"/>
      <c r="V13" s="75"/>
      <c r="W13" s="1"/>
    </row>
    <row r="14" spans="1:23" ht="31.2" x14ac:dyDescent="0.6">
      <c r="A14" s="1"/>
      <c r="B14" s="74"/>
      <c r="C14" s="76"/>
      <c r="D14" s="76"/>
      <c r="E14" s="76"/>
      <c r="F14" s="76"/>
      <c r="G14" s="76"/>
      <c r="H14" s="76"/>
      <c r="I14" s="76"/>
      <c r="J14" s="76"/>
      <c r="K14" s="76"/>
      <c r="L14" s="76"/>
      <c r="M14" s="76"/>
      <c r="N14" s="76"/>
      <c r="O14" s="76"/>
      <c r="P14" s="76"/>
      <c r="Q14" s="76"/>
      <c r="R14" s="76"/>
      <c r="S14" s="78"/>
      <c r="T14" s="79"/>
      <c r="U14" s="79"/>
      <c r="V14" s="75"/>
      <c r="W14" s="1"/>
    </row>
    <row r="15" spans="1:23" ht="36.6" x14ac:dyDescent="0.5">
      <c r="A15" s="1"/>
      <c r="B15" s="74"/>
      <c r="C15" s="164" t="s">
        <v>95</v>
      </c>
      <c r="D15" s="164"/>
      <c r="E15" s="164"/>
      <c r="F15" s="164"/>
      <c r="G15" s="164"/>
      <c r="H15" s="164"/>
      <c r="I15" s="164"/>
      <c r="J15" s="164"/>
      <c r="K15" s="164"/>
      <c r="L15" s="164"/>
      <c r="M15" s="164"/>
      <c r="N15" s="164"/>
      <c r="O15" s="164"/>
      <c r="P15" s="164"/>
      <c r="Q15" s="164"/>
      <c r="R15" s="164"/>
      <c r="S15" s="164"/>
      <c r="T15" s="164"/>
      <c r="U15" s="164"/>
      <c r="V15" s="75"/>
      <c r="W15" s="1"/>
    </row>
    <row r="16" spans="1:23" ht="16.2" thickBot="1" x14ac:dyDescent="0.35">
      <c r="A16" s="1"/>
      <c r="B16" s="83"/>
      <c r="C16" s="3"/>
      <c r="D16" s="67"/>
      <c r="E16" s="67"/>
      <c r="F16" s="67"/>
      <c r="G16" s="67"/>
      <c r="H16" s="67"/>
      <c r="I16" s="67"/>
      <c r="J16" s="67"/>
      <c r="K16" s="67"/>
      <c r="L16" s="67"/>
      <c r="M16" s="3"/>
      <c r="N16" s="3"/>
      <c r="O16" s="3"/>
      <c r="P16" s="1"/>
      <c r="Q16" s="1"/>
      <c r="R16" s="1"/>
      <c r="S16" s="1"/>
      <c r="T16" s="1"/>
      <c r="U16" s="1"/>
      <c r="V16" s="84"/>
      <c r="W16" s="1"/>
    </row>
    <row r="17" spans="1:23" ht="60.75" customHeight="1" thickTop="1" thickBot="1" x14ac:dyDescent="0.35">
      <c r="A17" s="1"/>
      <c r="B17" s="83"/>
      <c r="C17" s="85" t="s">
        <v>96</v>
      </c>
      <c r="D17" s="166" t="str">
        <f>C18</f>
        <v>DELAPLACE Emmanuel</v>
      </c>
      <c r="E17" s="166"/>
      <c r="F17" s="166"/>
      <c r="G17" s="242" t="str">
        <f>C22&amp;"  "&amp;"match 1"</f>
        <v>GOUVEIA Victor  match 1</v>
      </c>
      <c r="H17" s="243"/>
      <c r="I17" s="244"/>
      <c r="J17" s="242" t="str">
        <f>C22&amp;"  "&amp;"match 2"</f>
        <v>GOUVEIA Victor  match 2</v>
      </c>
      <c r="K17" s="243"/>
      <c r="L17" s="244"/>
      <c r="M17" s="86" t="s">
        <v>97</v>
      </c>
      <c r="N17" s="172" t="s">
        <v>98</v>
      </c>
      <c r="O17" s="173"/>
      <c r="P17" s="87" t="s">
        <v>99</v>
      </c>
      <c r="Q17" s="88" t="s">
        <v>100</v>
      </c>
      <c r="R17" s="89" t="s">
        <v>101</v>
      </c>
      <c r="S17" s="90" t="s">
        <v>102</v>
      </c>
      <c r="T17" s="90" t="s">
        <v>103</v>
      </c>
      <c r="U17" s="91" t="s">
        <v>104</v>
      </c>
      <c r="V17" s="84"/>
      <c r="W17" s="1"/>
    </row>
    <row r="18" spans="1:23" ht="45" customHeight="1" thickTop="1" x14ac:dyDescent="0.3">
      <c r="A18" s="1"/>
      <c r="B18" s="83"/>
      <c r="C18" s="92" t="str">
        <f>IF(ISBLANK('[7]A RENSEIGNER'!B41),"",('[7]A RENSEIGNER'!B41))</f>
        <v>DELAPLACE Emmanuel</v>
      </c>
      <c r="D18" s="93"/>
      <c r="E18" s="94"/>
      <c r="F18" s="95"/>
      <c r="G18" s="96">
        <f>IF(ISBLANK('[7]POULE DE 2'!E28),"",'[7]POULE DE 2'!E28)</f>
        <v>8</v>
      </c>
      <c r="H18" s="96"/>
      <c r="I18" s="96">
        <f>IF(ISBLANK('[7]POULE DE 2'!F28),"",'[7]POULE DE 2'!F28)</f>
        <v>33</v>
      </c>
      <c r="J18" s="96">
        <f>IF(ISBLANK('[7]POULE DE 2'!E36),"",'[7]POULE DE 2'!E36)</f>
        <v>20</v>
      </c>
      <c r="K18" s="96"/>
      <c r="L18" s="97">
        <f>IF(ISBLANK('[7]POULE DE 2'!E36),"",'[7]POULE DE 2'!F36)</f>
        <v>48</v>
      </c>
      <c r="M18" s="98">
        <f>IF('[7]POULE DE 2'!R28=0,"",'[7]POULE DE 2'!R28)</f>
        <v>28</v>
      </c>
      <c r="N18" s="174">
        <f>IF('[7]POULE DE 2'!S28=0,"",'[7]POULE DE 2'!S28)</f>
        <v>81</v>
      </c>
      <c r="O18" s="175"/>
      <c r="P18" s="99">
        <f>IF(ISERROR('[7]POULE DE 2'!T28),"",'[7]POULE DE 2'!T28)</f>
        <v>0.34567901234567899</v>
      </c>
      <c r="Q18" s="176">
        <f>IF(ISERROR('[7]POULE DE 3 '!W28),"",'[7]POULE DE 2'!W28)</f>
        <v>2</v>
      </c>
      <c r="R18" s="178" t="str">
        <f>IF(ISERROR('[7]POULE DE 3 '!Y28),"",IF(ISBLANK('[7]A RENSEIGNER'!B41),"",IF('[7]POULE DE 2'!Y28=1,'[7]POULE DE 2'!Y28&amp;"er",'[7]POULE DE 2'!Y28&amp;"ème")))</f>
        <v>2ème</v>
      </c>
      <c r="S18" s="179">
        <f>IF(ISERROR('[7]POULE DE 3 '!Z28),"",'[7]POULE DE 2'!Z28)</f>
        <v>5</v>
      </c>
      <c r="T18" s="179">
        <f>IF(ISBLANK(C18),"",'[7]POULE DE 2'!AG28)</f>
        <v>1</v>
      </c>
      <c r="U18" s="189">
        <f>IF(ISERROR('[7]POULE DE 2'!AH28),"",'[7]POULE DE 2'!AH28)</f>
        <v>6</v>
      </c>
      <c r="V18" s="84"/>
      <c r="W18" s="1"/>
    </row>
    <row r="19" spans="1:23" ht="45" customHeight="1" x14ac:dyDescent="0.3">
      <c r="A19" s="1"/>
      <c r="B19" s="83"/>
      <c r="C19" s="245" t="str">
        <f>'[7]A RENSEIGNER'!C41</f>
        <v>N3</v>
      </c>
      <c r="D19" s="101"/>
      <c r="E19" s="102"/>
      <c r="F19" s="103"/>
      <c r="G19" s="104"/>
      <c r="H19" s="104">
        <f>'[7]POULE DE 2'!J28</f>
        <v>0</v>
      </c>
      <c r="I19" s="104"/>
      <c r="J19" s="104"/>
      <c r="K19" s="104">
        <f>'[7]POULE DE 2'!J36</f>
        <v>2</v>
      </c>
      <c r="L19" s="105"/>
      <c r="M19" s="191" t="s">
        <v>105</v>
      </c>
      <c r="N19" s="192"/>
      <c r="O19" s="193" t="s">
        <v>106</v>
      </c>
      <c r="P19" s="194"/>
      <c r="Q19" s="176"/>
      <c r="R19" s="179"/>
      <c r="S19" s="179"/>
      <c r="T19" s="179"/>
      <c r="U19" s="189"/>
      <c r="V19" s="84"/>
      <c r="W19" s="1"/>
    </row>
    <row r="20" spans="1:23" ht="45" customHeight="1" thickBot="1" x14ac:dyDescent="0.35">
      <c r="A20" s="1"/>
      <c r="B20" s="83"/>
      <c r="C20" s="106" t="str">
        <f>'[7]A RENSEIGNER'!D41</f>
        <v>LIVRY</v>
      </c>
      <c r="D20" s="107"/>
      <c r="E20" s="108"/>
      <c r="F20" s="109"/>
      <c r="G20" s="110">
        <f>'[7]POULE DE 2'!I28</f>
        <v>0.24242424242424243</v>
      </c>
      <c r="H20" s="111"/>
      <c r="I20" s="111">
        <f>IF(ISBLANK('[7]POULE DE 2'!G28),"",'[7]POULE DE 2'!G28)</f>
        <v>3</v>
      </c>
      <c r="J20" s="110">
        <f>'[7]POULE DE 2'!I36</f>
        <v>0.41666666666666669</v>
      </c>
      <c r="K20" s="111"/>
      <c r="L20" s="112">
        <f>IF(ISBLANK('[7]POULE DE 2'!E36),"",'[7]POULE DE 2'!G36)</f>
        <v>3</v>
      </c>
      <c r="M20" s="195">
        <f>IF('[7]POULE DE 2'!U28=0,"",'[7]POULE DE 2'!U28)</f>
        <v>0.41666666666666669</v>
      </c>
      <c r="N20" s="196"/>
      <c r="O20" s="197">
        <f>IF('[7]POULE DE 2'!V28=0,"",'[7]POULE DE 2'!V28)</f>
        <v>3</v>
      </c>
      <c r="P20" s="198"/>
      <c r="Q20" s="177"/>
      <c r="R20" s="180"/>
      <c r="S20" s="180"/>
      <c r="T20" s="180"/>
      <c r="U20" s="190"/>
      <c r="V20" s="84"/>
      <c r="W20" s="1"/>
    </row>
    <row r="21" spans="1:23" ht="60.75" customHeight="1" thickTop="1" thickBot="1" x14ac:dyDescent="0.35">
      <c r="A21" s="1"/>
      <c r="B21" s="83"/>
      <c r="C21" s="85" t="s">
        <v>96</v>
      </c>
      <c r="D21" s="246" t="str">
        <f>C18&amp;"  "&amp;"match 1"</f>
        <v>DELAPLACE Emmanuel  match 1</v>
      </c>
      <c r="E21" s="247"/>
      <c r="F21" s="248"/>
      <c r="G21" s="167" t="str">
        <f>C22</f>
        <v>GOUVEIA Victor</v>
      </c>
      <c r="H21" s="167"/>
      <c r="I21" s="167"/>
      <c r="J21" s="246" t="str">
        <f>C18&amp;"  "&amp;"match 2"</f>
        <v>DELAPLACE Emmanuel  match 2</v>
      </c>
      <c r="K21" s="247"/>
      <c r="L21" s="248"/>
      <c r="M21" s="113" t="s">
        <v>97</v>
      </c>
      <c r="N21" s="170" t="s">
        <v>98</v>
      </c>
      <c r="O21" s="171"/>
      <c r="P21" s="114" t="s">
        <v>99</v>
      </c>
      <c r="Q21" s="88" t="s">
        <v>100</v>
      </c>
      <c r="R21" s="89" t="s">
        <v>101</v>
      </c>
      <c r="S21" s="90" t="s">
        <v>107</v>
      </c>
      <c r="T21" s="90" t="s">
        <v>103</v>
      </c>
      <c r="U21" s="91" t="s">
        <v>104</v>
      </c>
      <c r="V21" s="84"/>
      <c r="W21" s="1"/>
    </row>
    <row r="22" spans="1:23" ht="42" customHeight="1" thickTop="1" x14ac:dyDescent="0.3">
      <c r="A22" s="1"/>
      <c r="B22" s="83"/>
      <c r="C22" s="115" t="str">
        <f>IF(ISBLANK('[7]A RENSEIGNER'!B42),"",'[7]A RENSEIGNER'!B42)</f>
        <v>GOUVEIA Victor</v>
      </c>
      <c r="D22" s="116">
        <f>IF(ISBLANK('[7]POULE DE 2'!E29),"",'[7]POULE DE 2'!E29)</f>
        <v>20</v>
      </c>
      <c r="E22" s="116"/>
      <c r="F22" s="116">
        <f>'[7]POULE DE 2'!F29</f>
        <v>33</v>
      </c>
      <c r="G22" s="117"/>
      <c r="H22" s="118"/>
      <c r="I22" s="119"/>
      <c r="J22" s="116">
        <f>IF(ISBLANK('[7]POULE DE 2'!E37),"",'[7]POULE DE 2'!E37)</f>
        <v>15</v>
      </c>
      <c r="K22" s="116"/>
      <c r="L22" s="120">
        <f>'[7]POULE DE 2'!F37</f>
        <v>48</v>
      </c>
      <c r="M22" s="121">
        <f>IF('[7]POULE DE 2'!R29=0,"",'[7]POULE DE 2'!R29)</f>
        <v>35</v>
      </c>
      <c r="N22" s="199">
        <f>IF(ISERROR('[7]POULE DE 2'!S29=0),"",'[7]POULE DE 2'!S29)</f>
        <v>81</v>
      </c>
      <c r="O22" s="200"/>
      <c r="P22" s="122">
        <f>IF(ISERROR('[7]POULE DE 2'!T29),"",'[7]POULE DE 2'!T29)</f>
        <v>0.43209876543209874</v>
      </c>
      <c r="Q22" s="201">
        <f>IF(ISERROR('[7]POULE DE 3 '!W29),"",'[7]POULE DE 2'!W29)</f>
        <v>2</v>
      </c>
      <c r="R22" s="203" t="str">
        <f>IF(ISERROR('[7]POULE DE 3 '!Y29),"",IF(ISBLANK('[7]A RENSEIGNER'!B42),"",IF('[7]POULE DE 2'!Y29=1,'[7]POULE DE 2'!Y29&amp;"er",'[7]POULE DE 2'!Y29&amp;"ème")))</f>
        <v>1er</v>
      </c>
      <c r="S22" s="204">
        <f>IF(ISERROR('[7]POULE DE 3 '!Z29),"",'[7]POULE DE 2'!Z29)</f>
        <v>8</v>
      </c>
      <c r="T22" s="204">
        <f>IF(ISBLANK(C22),"",'[7]POULE DE 2'!AG29)</f>
        <v>2</v>
      </c>
      <c r="U22" s="181">
        <f>IF(ISERROR('[7]POULE DE 2'!AH29),"",'[7]POULE DE 2'!AH29)</f>
        <v>10</v>
      </c>
      <c r="V22" s="84"/>
      <c r="W22" s="1"/>
    </row>
    <row r="23" spans="1:23" ht="42" customHeight="1" x14ac:dyDescent="0.3">
      <c r="A23" s="1"/>
      <c r="B23" s="83"/>
      <c r="C23" s="249" t="str">
        <f>'[7]A RENSEIGNER'!C42</f>
        <v>N3</v>
      </c>
      <c r="D23" s="124"/>
      <c r="E23" s="124">
        <f>'[7]POULE DE 2'!J29</f>
        <v>2</v>
      </c>
      <c r="F23" s="124"/>
      <c r="G23" s="125"/>
      <c r="H23" s="126"/>
      <c r="I23" s="127"/>
      <c r="J23" s="124"/>
      <c r="K23" s="124">
        <f>'[7]POULE DE 2'!J37</f>
        <v>0</v>
      </c>
      <c r="L23" s="128"/>
      <c r="M23" s="183" t="s">
        <v>105</v>
      </c>
      <c r="N23" s="184"/>
      <c r="O23" s="129"/>
      <c r="P23" s="130" t="s">
        <v>106</v>
      </c>
      <c r="Q23" s="201"/>
      <c r="R23" s="204"/>
      <c r="S23" s="204"/>
      <c r="T23" s="204"/>
      <c r="U23" s="181"/>
      <c r="V23" s="84"/>
      <c r="W23" s="1"/>
    </row>
    <row r="24" spans="1:23" ht="42" customHeight="1" thickBot="1" x14ac:dyDescent="0.35">
      <c r="A24" s="1"/>
      <c r="B24" s="83"/>
      <c r="C24" s="131" t="str">
        <f>'[7]A RENSEIGNER'!D42</f>
        <v>LIVRY</v>
      </c>
      <c r="D24" s="132">
        <f>'[7]POULE DE 2'!I29</f>
        <v>0.60606060606060608</v>
      </c>
      <c r="E24" s="133"/>
      <c r="F24" s="133">
        <f>IF(ISBLANK('[7]POULE DE 2'!G29),"",'[7]POULE DE 2'!G29)</f>
        <v>5</v>
      </c>
      <c r="G24" s="134"/>
      <c r="H24" s="135"/>
      <c r="I24" s="136"/>
      <c r="J24" s="132">
        <f>'[7]POULE DE 2'!I37</f>
        <v>0.3125</v>
      </c>
      <c r="K24" s="133"/>
      <c r="L24" s="137">
        <f>IF(ISBLANK('[7]POULE DE 2'!G37),"",'[7]POULE DE 2'!G37)</f>
        <v>4</v>
      </c>
      <c r="M24" s="185">
        <f>IF('[7]POULE DE 2'!U29=0,"",'[7]POULE DE 2'!U29)</f>
        <v>0.60606060606060608</v>
      </c>
      <c r="N24" s="186"/>
      <c r="O24" s="187">
        <f>IF('[7]POULE DE 2'!V29=0,"",'[7]POULE DE 2'!V29)</f>
        <v>5</v>
      </c>
      <c r="P24" s="188"/>
      <c r="Q24" s="202"/>
      <c r="R24" s="205"/>
      <c r="S24" s="205"/>
      <c r="T24" s="205"/>
      <c r="U24" s="182"/>
      <c r="V24" s="84"/>
      <c r="W24" s="1"/>
    </row>
    <row r="25" spans="1:23" ht="16.2" thickTop="1" x14ac:dyDescent="0.3">
      <c r="A25" s="1"/>
      <c r="B25" s="83"/>
      <c r="C25" s="3"/>
      <c r="D25" s="67"/>
      <c r="E25" s="67"/>
      <c r="F25" s="67"/>
      <c r="G25" s="67"/>
      <c r="H25" s="67"/>
      <c r="I25" s="67"/>
      <c r="J25" s="67"/>
      <c r="K25" s="67"/>
      <c r="L25" s="67"/>
      <c r="M25" s="3"/>
      <c r="N25" s="3"/>
      <c r="O25" s="3"/>
      <c r="P25" s="1"/>
      <c r="Q25" s="1"/>
      <c r="R25" s="1"/>
      <c r="S25" s="1"/>
      <c r="T25" s="1"/>
      <c r="U25" s="1"/>
      <c r="V25" s="84"/>
      <c r="W25" s="1"/>
    </row>
    <row r="26" spans="1:23" ht="16.2" thickBot="1" x14ac:dyDescent="0.35">
      <c r="A26" s="1"/>
      <c r="B26" s="158"/>
      <c r="C26" s="159"/>
      <c r="D26" s="160"/>
      <c r="E26" s="160"/>
      <c r="F26" s="160"/>
      <c r="G26" s="160"/>
      <c r="H26" s="160"/>
      <c r="I26" s="160"/>
      <c r="J26" s="160"/>
      <c r="K26" s="160"/>
      <c r="L26" s="160"/>
      <c r="M26" s="159"/>
      <c r="N26" s="159"/>
      <c r="O26" s="159"/>
      <c r="P26" s="161"/>
      <c r="Q26" s="161"/>
      <c r="R26" s="161"/>
      <c r="S26" s="161"/>
      <c r="T26" s="161"/>
      <c r="U26" s="161"/>
      <c r="V26" s="162"/>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92BB-DDA1-41B1-9A4D-CF9DECE88F19}">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68" customWidth="1"/>
    <col min="2" max="2" width="6.33203125" style="68" customWidth="1"/>
    <col min="3" max="3" width="32.44140625" style="68" customWidth="1"/>
    <col min="4" max="4" width="11.5546875" style="68"/>
    <col min="5" max="5" width="7.77734375" style="68" customWidth="1"/>
    <col min="6" max="6" width="10.77734375" style="68" customWidth="1"/>
    <col min="7" max="7" width="11.33203125" style="68" customWidth="1"/>
    <col min="8" max="9" width="8" style="68" customWidth="1"/>
    <col min="10" max="10" width="11.5546875" style="68"/>
    <col min="11" max="11" width="8" style="68" customWidth="1"/>
    <col min="12" max="12" width="16.109375" style="68" customWidth="1"/>
    <col min="13" max="15" width="11.5546875" style="68"/>
    <col min="16" max="16" width="16.88671875" style="68" bestFit="1" customWidth="1"/>
    <col min="17" max="18" width="11.5546875" style="68"/>
    <col min="19" max="19" width="17.44140625" style="68" customWidth="1"/>
    <col min="20" max="20" width="14.109375" style="68" customWidth="1"/>
    <col min="21" max="21" width="20.21875" style="68" customWidth="1"/>
    <col min="22" max="22" width="5" style="68" customWidth="1"/>
    <col min="23" max="16384" width="11.5546875" style="68"/>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69"/>
      <c r="C2" s="70"/>
      <c r="D2" s="71"/>
      <c r="E2" s="71"/>
      <c r="F2" s="71"/>
      <c r="G2" s="71"/>
      <c r="H2" s="71"/>
      <c r="I2" s="71"/>
      <c r="J2" s="71"/>
      <c r="K2" s="71"/>
      <c r="L2" s="71"/>
      <c r="M2" s="70"/>
      <c r="N2" s="70"/>
      <c r="O2" s="70"/>
      <c r="P2" s="72"/>
      <c r="Q2" s="72"/>
      <c r="R2" s="72"/>
      <c r="S2" s="72"/>
      <c r="T2" s="72"/>
      <c r="U2" s="72"/>
      <c r="V2" s="73"/>
      <c r="W2" s="1"/>
    </row>
    <row r="3" spans="1:23" ht="36.6" x14ac:dyDescent="0.5">
      <c r="A3" s="1"/>
      <c r="B3" s="74"/>
      <c r="C3" s="165">
        <f>'[6]A RENSEIGNER'!$C$11</f>
        <v>44591</v>
      </c>
      <c r="D3" s="165"/>
      <c r="E3" s="165"/>
      <c r="F3" s="165"/>
      <c r="G3" s="165"/>
      <c r="H3" s="165"/>
      <c r="I3" s="165"/>
      <c r="J3" s="165"/>
      <c r="K3" s="165"/>
      <c r="L3" s="165"/>
      <c r="M3" s="165"/>
      <c r="N3" s="165"/>
      <c r="O3" s="165"/>
      <c r="P3" s="165"/>
      <c r="Q3" s="165"/>
      <c r="R3" s="165"/>
      <c r="S3" s="165"/>
      <c r="T3" s="165"/>
      <c r="U3" s="165"/>
      <c r="V3" s="75"/>
      <c r="W3" s="1"/>
    </row>
    <row r="4" spans="1:23" ht="31.2" x14ac:dyDescent="0.6">
      <c r="A4" s="1"/>
      <c r="B4" s="74"/>
      <c r="C4" s="76"/>
      <c r="D4" s="77"/>
      <c r="E4" s="77"/>
      <c r="F4" s="77"/>
      <c r="G4" s="77"/>
      <c r="H4" s="77"/>
      <c r="I4" s="77"/>
      <c r="J4" s="77"/>
      <c r="K4" s="77"/>
      <c r="L4" s="77"/>
      <c r="M4" s="76"/>
      <c r="N4" s="76"/>
      <c r="O4" s="76"/>
      <c r="P4" s="78"/>
      <c r="Q4" s="78"/>
      <c r="R4" s="78"/>
      <c r="S4" s="78"/>
      <c r="T4" s="79"/>
      <c r="U4" s="79"/>
      <c r="V4" s="75"/>
      <c r="W4" s="1"/>
    </row>
    <row r="5" spans="1:23" ht="36.6" x14ac:dyDescent="0.5">
      <c r="A5" s="1"/>
      <c r="B5" s="74"/>
      <c r="C5" s="164" t="str">
        <f>'[6]A RENSEIGNER'!$C$12</f>
        <v>ABASM</v>
      </c>
      <c r="D5" s="164"/>
      <c r="E5" s="164"/>
      <c r="F5" s="164"/>
      <c r="G5" s="164"/>
      <c r="H5" s="164"/>
      <c r="I5" s="164"/>
      <c r="J5" s="164"/>
      <c r="K5" s="164"/>
      <c r="L5" s="164"/>
      <c r="M5" s="164"/>
      <c r="N5" s="164"/>
      <c r="O5" s="164"/>
      <c r="P5" s="164"/>
      <c r="Q5" s="164"/>
      <c r="R5" s="164"/>
      <c r="S5" s="164"/>
      <c r="T5" s="164"/>
      <c r="U5" s="164"/>
      <c r="V5" s="75"/>
      <c r="W5" s="1"/>
    </row>
    <row r="6" spans="1:23" ht="31.2" x14ac:dyDescent="0.6">
      <c r="A6" s="1"/>
      <c r="B6" s="74"/>
      <c r="C6" s="76"/>
      <c r="D6" s="77"/>
      <c r="E6" s="77"/>
      <c r="F6" s="77"/>
      <c r="G6" s="77"/>
      <c r="H6" s="77"/>
      <c r="I6" s="77"/>
      <c r="J6" s="77"/>
      <c r="K6" s="77"/>
      <c r="L6" s="77"/>
      <c r="M6" s="76"/>
      <c r="N6" s="76"/>
      <c r="O6" s="76"/>
      <c r="P6" s="78"/>
      <c r="Q6" s="78"/>
      <c r="R6" s="78"/>
      <c r="S6" s="78"/>
      <c r="T6" s="79"/>
      <c r="U6" s="79"/>
      <c r="V6" s="75"/>
      <c r="W6" s="1"/>
    </row>
    <row r="7" spans="1:23" ht="36.6" x14ac:dyDescent="0.5">
      <c r="A7" s="1"/>
      <c r="B7" s="74"/>
      <c r="C7" s="164" t="str">
        <f>"MODE DE JEU"&amp;"  "&amp;'[6]A RENSEIGNER'!$C$16</f>
        <v>MODE DE JEU  3 BANDES</v>
      </c>
      <c r="D7" s="164"/>
      <c r="E7" s="164"/>
      <c r="F7" s="164"/>
      <c r="G7" s="164"/>
      <c r="H7" s="164"/>
      <c r="I7" s="164"/>
      <c r="J7" s="164"/>
      <c r="K7" s="164"/>
      <c r="L7" s="164"/>
      <c r="M7" s="164"/>
      <c r="N7" s="164"/>
      <c r="O7" s="164"/>
      <c r="P7" s="164"/>
      <c r="Q7" s="164"/>
      <c r="R7" s="164"/>
      <c r="S7" s="164"/>
      <c r="T7" s="164"/>
      <c r="U7" s="164"/>
      <c r="V7" s="75"/>
      <c r="W7" s="1"/>
    </row>
    <row r="8" spans="1:23" ht="31.2" x14ac:dyDescent="0.6">
      <c r="A8" s="1"/>
      <c r="B8" s="74"/>
      <c r="C8" s="76"/>
      <c r="D8" s="76"/>
      <c r="E8" s="76"/>
      <c r="F8" s="76"/>
      <c r="G8" s="76"/>
      <c r="H8" s="76"/>
      <c r="I8" s="76"/>
      <c r="J8" s="76"/>
      <c r="K8" s="76"/>
      <c r="L8" s="76"/>
      <c r="M8" s="76"/>
      <c r="N8" s="76"/>
      <c r="O8" s="76"/>
      <c r="P8" s="76"/>
      <c r="Q8" s="76"/>
      <c r="R8" s="76"/>
      <c r="S8" s="78"/>
      <c r="T8" s="79"/>
      <c r="U8" s="79"/>
      <c r="V8" s="75"/>
      <c r="W8" s="1"/>
    </row>
    <row r="9" spans="1:23" ht="36.6" x14ac:dyDescent="0.5">
      <c r="A9" s="1"/>
      <c r="B9" s="74"/>
      <c r="C9" s="164" t="str">
        <f>"CATEGORIE"&amp;"  "&amp;'[6]A RENSEIGNER'!$C$17</f>
        <v>CATEGORIE  N3</v>
      </c>
      <c r="D9" s="164"/>
      <c r="E9" s="164"/>
      <c r="F9" s="164"/>
      <c r="G9" s="164"/>
      <c r="H9" s="164"/>
      <c r="I9" s="164"/>
      <c r="J9" s="164"/>
      <c r="K9" s="164"/>
      <c r="L9" s="164"/>
      <c r="M9" s="164"/>
      <c r="N9" s="164"/>
      <c r="O9" s="164"/>
      <c r="P9" s="164"/>
      <c r="Q9" s="164"/>
      <c r="R9" s="164"/>
      <c r="S9" s="164"/>
      <c r="T9" s="164"/>
      <c r="U9" s="164"/>
      <c r="V9" s="80"/>
      <c r="W9" s="1"/>
    </row>
    <row r="10" spans="1:23" ht="31.2" x14ac:dyDescent="0.3">
      <c r="A10" s="1"/>
      <c r="B10" s="81"/>
      <c r="C10" s="76"/>
      <c r="D10" s="76"/>
      <c r="E10" s="76"/>
      <c r="F10" s="76"/>
      <c r="G10" s="76"/>
      <c r="H10" s="76"/>
      <c r="I10" s="76"/>
      <c r="J10" s="76"/>
      <c r="K10" s="76"/>
      <c r="L10" s="76"/>
      <c r="M10" s="76"/>
      <c r="N10" s="76"/>
      <c r="O10" s="76"/>
      <c r="P10" s="76"/>
      <c r="Q10" s="76"/>
      <c r="R10" s="76"/>
      <c r="S10" s="76"/>
      <c r="T10" s="82"/>
      <c r="U10" s="82"/>
      <c r="V10" s="80"/>
      <c r="W10" s="1"/>
    </row>
    <row r="11" spans="1:23" ht="36.6" x14ac:dyDescent="0.5">
      <c r="A11" s="1"/>
      <c r="B11" s="74"/>
      <c r="C11" s="164" t="str">
        <f>"TOURNOI N°"&amp;"  "&amp;'[6]A RENSEIGNER'!$C$14</f>
        <v>TOURNOI N°  3</v>
      </c>
      <c r="D11" s="164"/>
      <c r="E11" s="164"/>
      <c r="F11" s="164"/>
      <c r="G11" s="164"/>
      <c r="H11" s="164"/>
      <c r="I11" s="164"/>
      <c r="J11" s="164"/>
      <c r="K11" s="164"/>
      <c r="L11" s="164"/>
      <c r="M11" s="164"/>
      <c r="N11" s="164"/>
      <c r="O11" s="164"/>
      <c r="P11" s="164"/>
      <c r="Q11" s="164"/>
      <c r="R11" s="164"/>
      <c r="S11" s="164"/>
      <c r="T11" s="164"/>
      <c r="U11" s="164"/>
      <c r="V11" s="75"/>
      <c r="W11" s="1"/>
    </row>
    <row r="12" spans="1:23" ht="31.2" x14ac:dyDescent="0.6">
      <c r="A12" s="1"/>
      <c r="B12" s="74"/>
      <c r="C12" s="76"/>
      <c r="D12" s="77"/>
      <c r="E12" s="77"/>
      <c r="F12" s="77"/>
      <c r="G12" s="77"/>
      <c r="H12" s="77"/>
      <c r="I12" s="77"/>
      <c r="J12" s="77"/>
      <c r="K12" s="77"/>
      <c r="L12" s="77"/>
      <c r="M12" s="76"/>
      <c r="N12" s="76"/>
      <c r="O12" s="76"/>
      <c r="P12" s="78"/>
      <c r="Q12" s="78"/>
      <c r="R12" s="78"/>
      <c r="S12" s="78"/>
      <c r="T12" s="79"/>
      <c r="U12" s="79"/>
      <c r="V12" s="75"/>
      <c r="W12" s="1"/>
    </row>
    <row r="13" spans="1:23" ht="36.6" x14ac:dyDescent="0.5">
      <c r="A13" s="1"/>
      <c r="B13" s="74"/>
      <c r="C13" s="164" t="str">
        <f>"POULE n°"&amp;"  "&amp;'[6]A RENSEIGNER'!$C$15</f>
        <v>POULE n°  2</v>
      </c>
      <c r="D13" s="164"/>
      <c r="E13" s="164"/>
      <c r="F13" s="164"/>
      <c r="G13" s="164"/>
      <c r="H13" s="164"/>
      <c r="I13" s="164"/>
      <c r="J13" s="164"/>
      <c r="K13" s="164"/>
      <c r="L13" s="164"/>
      <c r="M13" s="164"/>
      <c r="N13" s="164"/>
      <c r="O13" s="164"/>
      <c r="P13" s="164"/>
      <c r="Q13" s="164"/>
      <c r="R13" s="164"/>
      <c r="S13" s="164"/>
      <c r="T13" s="164"/>
      <c r="U13" s="164"/>
      <c r="V13" s="75"/>
      <c r="W13" s="1"/>
    </row>
    <row r="14" spans="1:23" ht="31.2" x14ac:dyDescent="0.6">
      <c r="A14" s="1"/>
      <c r="B14" s="74"/>
      <c r="C14" s="76"/>
      <c r="D14" s="76"/>
      <c r="E14" s="76"/>
      <c r="F14" s="76"/>
      <c r="G14" s="76"/>
      <c r="H14" s="76"/>
      <c r="I14" s="76"/>
      <c r="J14" s="76"/>
      <c r="K14" s="76"/>
      <c r="L14" s="76"/>
      <c r="M14" s="76"/>
      <c r="N14" s="76"/>
      <c r="O14" s="76"/>
      <c r="P14" s="76"/>
      <c r="Q14" s="76"/>
      <c r="R14" s="76"/>
      <c r="S14" s="78"/>
      <c r="T14" s="79"/>
      <c r="U14" s="79"/>
      <c r="V14" s="75"/>
      <c r="W14" s="1"/>
    </row>
    <row r="15" spans="1:23" ht="36.6" x14ac:dyDescent="0.5">
      <c r="A15" s="1"/>
      <c r="B15" s="74"/>
      <c r="C15" s="164" t="s">
        <v>95</v>
      </c>
      <c r="D15" s="164"/>
      <c r="E15" s="164"/>
      <c r="F15" s="164"/>
      <c r="G15" s="164"/>
      <c r="H15" s="164"/>
      <c r="I15" s="164"/>
      <c r="J15" s="164"/>
      <c r="K15" s="164"/>
      <c r="L15" s="164"/>
      <c r="M15" s="164"/>
      <c r="N15" s="164"/>
      <c r="O15" s="164"/>
      <c r="P15" s="164"/>
      <c r="Q15" s="164"/>
      <c r="R15" s="164"/>
      <c r="S15" s="164"/>
      <c r="T15" s="164"/>
      <c r="U15" s="164"/>
      <c r="V15" s="75"/>
      <c r="W15" s="1"/>
    </row>
    <row r="16" spans="1:23" ht="16.2" thickBot="1" x14ac:dyDescent="0.35">
      <c r="A16" s="1"/>
      <c r="B16" s="83"/>
      <c r="C16" s="3"/>
      <c r="D16" s="67"/>
      <c r="E16" s="67"/>
      <c r="F16" s="67"/>
      <c r="G16" s="67"/>
      <c r="H16" s="67"/>
      <c r="I16" s="67"/>
      <c r="J16" s="67"/>
      <c r="K16" s="67"/>
      <c r="L16" s="67"/>
      <c r="M16" s="3"/>
      <c r="N16" s="3"/>
      <c r="O16" s="3"/>
      <c r="P16" s="1"/>
      <c r="Q16" s="1"/>
      <c r="R16" s="1"/>
      <c r="S16" s="1"/>
      <c r="T16" s="1"/>
      <c r="U16" s="1"/>
      <c r="V16" s="84"/>
      <c r="W16" s="1"/>
    </row>
    <row r="17" spans="1:23" ht="60.75" customHeight="1" thickTop="1" thickBot="1" x14ac:dyDescent="0.35">
      <c r="A17" s="1"/>
      <c r="B17" s="83"/>
      <c r="C17" s="85" t="s">
        <v>96</v>
      </c>
      <c r="D17" s="166" t="str">
        <f>C18</f>
        <v>BENDAYAN Jacky</v>
      </c>
      <c r="E17" s="166"/>
      <c r="F17" s="166"/>
      <c r="G17" s="242" t="str">
        <f>C22&amp;"  "&amp;"match 1"</f>
        <v>BEAUCHER Alain  match 1</v>
      </c>
      <c r="H17" s="243"/>
      <c r="I17" s="244"/>
      <c r="J17" s="242" t="str">
        <f>C22&amp;"  "&amp;"match 2"</f>
        <v>BEAUCHER Alain  match 2</v>
      </c>
      <c r="K17" s="243"/>
      <c r="L17" s="244"/>
      <c r="M17" s="86" t="s">
        <v>97</v>
      </c>
      <c r="N17" s="172" t="s">
        <v>98</v>
      </c>
      <c r="O17" s="173"/>
      <c r="P17" s="87" t="s">
        <v>99</v>
      </c>
      <c r="Q17" s="88" t="s">
        <v>100</v>
      </c>
      <c r="R17" s="89" t="s">
        <v>101</v>
      </c>
      <c r="S17" s="90" t="s">
        <v>102</v>
      </c>
      <c r="T17" s="90" t="s">
        <v>103</v>
      </c>
      <c r="U17" s="91" t="s">
        <v>104</v>
      </c>
      <c r="V17" s="84"/>
      <c r="W17" s="1"/>
    </row>
    <row r="18" spans="1:23" ht="45" customHeight="1" thickTop="1" x14ac:dyDescent="0.3">
      <c r="A18" s="1"/>
      <c r="B18" s="83"/>
      <c r="C18" s="92" t="str">
        <f>IF(ISBLANK('[6]A RENSEIGNER'!B41),"",('[6]A RENSEIGNER'!B41))</f>
        <v>BENDAYAN Jacky</v>
      </c>
      <c r="D18" s="93"/>
      <c r="E18" s="94"/>
      <c r="F18" s="95"/>
      <c r="G18" s="96">
        <f>IF(ISBLANK('[6]POULE DE 2'!E28),"",'[6]POULE DE 2'!E28)</f>
        <v>17</v>
      </c>
      <c r="H18" s="96"/>
      <c r="I18" s="96">
        <f>IF(ISBLANK('[6]POULE DE 2'!F28),"",'[6]POULE DE 2'!F28)</f>
        <v>38</v>
      </c>
      <c r="J18" s="96">
        <f>IF(ISBLANK('[6]POULE DE 2'!E36),"",'[6]POULE DE 2'!E36)</f>
        <v>10</v>
      </c>
      <c r="K18" s="96"/>
      <c r="L18" s="97">
        <f>IF(ISBLANK('[6]POULE DE 2'!E36),"",'[6]POULE DE 2'!F36)</f>
        <v>28</v>
      </c>
      <c r="M18" s="98">
        <f>IF('[6]POULE DE 2'!R28=0,"",'[6]POULE DE 2'!R28)</f>
        <v>27</v>
      </c>
      <c r="N18" s="174">
        <f>IF('[6]POULE DE 2'!S28=0,"",'[6]POULE DE 2'!S28)</f>
        <v>66</v>
      </c>
      <c r="O18" s="175"/>
      <c r="P18" s="99">
        <f>IF(ISERROR('[6]POULE DE 2'!T28),"",'[6]POULE DE 2'!T28)</f>
        <v>0.40909090909090912</v>
      </c>
      <c r="Q18" s="176">
        <f>IF(ISERROR('[6]POULE DE 3 '!W28),"",'[6]POULE DE 2'!W28)</f>
        <v>0</v>
      </c>
      <c r="R18" s="178" t="str">
        <f>IF(ISERROR('[6]POULE DE 3 '!Y28),"",IF(ISBLANK('[6]A RENSEIGNER'!B41),"",IF('[6]POULE DE 2'!Y28=1,'[6]POULE DE 2'!Y28&amp;"er",'[6]POULE DE 2'!Y28&amp;"ème")))</f>
        <v>2ème</v>
      </c>
      <c r="S18" s="179">
        <f>IF(ISERROR('[6]POULE DE 3 '!Z28),"",'[6]POULE DE 2'!Z28)</f>
        <v>5</v>
      </c>
      <c r="T18" s="179">
        <f>IF(ISBLANK(C18),"",'[6]POULE DE 2'!AG28)</f>
        <v>0</v>
      </c>
      <c r="U18" s="189">
        <f>IF(ISERROR('[6]POULE DE 2'!AH28),"",'[6]POULE DE 2'!AH28)</f>
        <v>5</v>
      </c>
      <c r="V18" s="84"/>
      <c r="W18" s="1"/>
    </row>
    <row r="19" spans="1:23" ht="45" customHeight="1" x14ac:dyDescent="0.3">
      <c r="A19" s="1"/>
      <c r="B19" s="83"/>
      <c r="C19" s="245" t="str">
        <f>'[6]A RENSEIGNER'!C41</f>
        <v>N3</v>
      </c>
      <c r="D19" s="101"/>
      <c r="E19" s="102"/>
      <c r="F19" s="103"/>
      <c r="G19" s="104"/>
      <c r="H19" s="104">
        <f>'[6]POULE DE 2'!J28</f>
        <v>0</v>
      </c>
      <c r="I19" s="104"/>
      <c r="J19" s="104"/>
      <c r="K19" s="104">
        <f>'[6]POULE DE 2'!J36</f>
        <v>0</v>
      </c>
      <c r="L19" s="105"/>
      <c r="M19" s="191" t="s">
        <v>105</v>
      </c>
      <c r="N19" s="192"/>
      <c r="O19" s="193" t="s">
        <v>106</v>
      </c>
      <c r="P19" s="194"/>
      <c r="Q19" s="176"/>
      <c r="R19" s="179"/>
      <c r="S19" s="179"/>
      <c r="T19" s="179"/>
      <c r="U19" s="189"/>
      <c r="V19" s="84"/>
      <c r="W19" s="1"/>
    </row>
    <row r="20" spans="1:23" ht="45" customHeight="1" thickBot="1" x14ac:dyDescent="0.35">
      <c r="A20" s="1"/>
      <c r="B20" s="83"/>
      <c r="C20" s="106" t="str">
        <f>'[6]A RENSEIGNER'!D41</f>
        <v>ABMA</v>
      </c>
      <c r="D20" s="107"/>
      <c r="E20" s="108"/>
      <c r="F20" s="109"/>
      <c r="G20" s="110">
        <f>'[6]POULE DE 2'!I28</f>
        <v>0.44736842105263158</v>
      </c>
      <c r="H20" s="111"/>
      <c r="I20" s="111">
        <f>IF(ISBLANK('[6]POULE DE 2'!G28),"",'[6]POULE DE 2'!G28)</f>
        <v>3</v>
      </c>
      <c r="J20" s="110">
        <f>'[6]POULE DE 2'!I36</f>
        <v>0.35714285714285715</v>
      </c>
      <c r="K20" s="111"/>
      <c r="L20" s="112">
        <f>IF(ISBLANK('[6]POULE DE 2'!E36),"",'[6]POULE DE 2'!G36)</f>
        <v>3</v>
      </c>
      <c r="M20" s="195" t="str">
        <f>IF('[6]POULE DE 2'!U28=0,"",'[6]POULE DE 2'!U28)</f>
        <v/>
      </c>
      <c r="N20" s="196"/>
      <c r="O20" s="197">
        <f>IF('[6]POULE DE 2'!V28=0,"",'[6]POULE DE 2'!V28)</f>
        <v>3</v>
      </c>
      <c r="P20" s="198"/>
      <c r="Q20" s="177"/>
      <c r="R20" s="180"/>
      <c r="S20" s="180"/>
      <c r="T20" s="180"/>
      <c r="U20" s="190"/>
      <c r="V20" s="84"/>
      <c r="W20" s="1"/>
    </row>
    <row r="21" spans="1:23" ht="60.75" customHeight="1" thickTop="1" thickBot="1" x14ac:dyDescent="0.35">
      <c r="A21" s="1"/>
      <c r="B21" s="83"/>
      <c r="C21" s="85" t="s">
        <v>96</v>
      </c>
      <c r="D21" s="246" t="str">
        <f>C18&amp;"  "&amp;"match 1"</f>
        <v>BENDAYAN Jacky  match 1</v>
      </c>
      <c r="E21" s="247"/>
      <c r="F21" s="248"/>
      <c r="G21" s="167" t="str">
        <f>C22</f>
        <v>BEAUCHER Alain</v>
      </c>
      <c r="H21" s="167"/>
      <c r="I21" s="167"/>
      <c r="J21" s="246" t="str">
        <f>C18&amp;"  "&amp;"match 2"</f>
        <v>BENDAYAN Jacky  match 2</v>
      </c>
      <c r="K21" s="247"/>
      <c r="L21" s="248"/>
      <c r="M21" s="113" t="s">
        <v>97</v>
      </c>
      <c r="N21" s="170" t="s">
        <v>98</v>
      </c>
      <c r="O21" s="171"/>
      <c r="P21" s="114" t="s">
        <v>99</v>
      </c>
      <c r="Q21" s="88" t="s">
        <v>100</v>
      </c>
      <c r="R21" s="89" t="s">
        <v>101</v>
      </c>
      <c r="S21" s="90" t="s">
        <v>107</v>
      </c>
      <c r="T21" s="90" t="s">
        <v>103</v>
      </c>
      <c r="U21" s="91" t="s">
        <v>104</v>
      </c>
      <c r="V21" s="84"/>
      <c r="W21" s="1"/>
    </row>
    <row r="22" spans="1:23" ht="42" customHeight="1" thickTop="1" x14ac:dyDescent="0.3">
      <c r="A22" s="1"/>
      <c r="B22" s="83"/>
      <c r="C22" s="115" t="str">
        <f>IF(ISBLANK('[6]A RENSEIGNER'!B42),"",'[6]A RENSEIGNER'!B42)</f>
        <v>BEAUCHER Alain</v>
      </c>
      <c r="D22" s="116">
        <f>IF(ISBLANK('[6]POULE DE 2'!E29),"",'[6]POULE DE 2'!E29)</f>
        <v>20</v>
      </c>
      <c r="E22" s="116"/>
      <c r="F22" s="116">
        <f>'[6]POULE DE 2'!F29</f>
        <v>38</v>
      </c>
      <c r="G22" s="117"/>
      <c r="H22" s="118"/>
      <c r="I22" s="119"/>
      <c r="J22" s="116">
        <f>IF(ISBLANK('[6]POULE DE 2'!E37),"",'[6]POULE DE 2'!E37)</f>
        <v>20</v>
      </c>
      <c r="K22" s="116"/>
      <c r="L22" s="120">
        <f>'[6]POULE DE 2'!F37</f>
        <v>28</v>
      </c>
      <c r="M22" s="121">
        <f>IF('[6]POULE DE 2'!R29=0,"",'[6]POULE DE 2'!R29)</f>
        <v>40</v>
      </c>
      <c r="N22" s="199">
        <f>IF(ISERROR('[6]POULE DE 2'!S29=0),"",'[6]POULE DE 2'!S29)</f>
        <v>66</v>
      </c>
      <c r="O22" s="200"/>
      <c r="P22" s="122">
        <f>IF(ISERROR('[6]POULE DE 2'!T29),"",'[6]POULE DE 2'!T29)</f>
        <v>0.60606060606060608</v>
      </c>
      <c r="Q22" s="201">
        <f>IF(ISERROR('[6]POULE DE 3 '!W29),"",'[6]POULE DE 2'!W29)</f>
        <v>4</v>
      </c>
      <c r="R22" s="203" t="str">
        <f>IF(ISERROR('[6]POULE DE 3 '!Y29),"",IF(ISBLANK('[6]A RENSEIGNER'!B42),"",IF('[6]POULE DE 2'!Y29=1,'[6]POULE DE 2'!Y29&amp;"er",'[6]POULE DE 2'!Y29&amp;"ème")))</f>
        <v>1er</v>
      </c>
      <c r="S22" s="204">
        <f>IF(ISERROR('[6]POULE DE 3 '!Z29),"",'[6]POULE DE 2'!Z29)</f>
        <v>8</v>
      </c>
      <c r="T22" s="204">
        <f>IF(ISBLANK(C22),"",'[6]POULE DE 2'!AG29)</f>
        <v>4</v>
      </c>
      <c r="U22" s="181">
        <f>IF(ISERROR('[6]POULE DE 2'!AH29),"",'[6]POULE DE 2'!AH29)</f>
        <v>12</v>
      </c>
      <c r="V22" s="84"/>
      <c r="W22" s="1"/>
    </row>
    <row r="23" spans="1:23" ht="42" customHeight="1" x14ac:dyDescent="0.3">
      <c r="A23" s="1"/>
      <c r="B23" s="83"/>
      <c r="C23" s="249" t="str">
        <f>'[6]A RENSEIGNER'!C42</f>
        <v>N3</v>
      </c>
      <c r="D23" s="124"/>
      <c r="E23" s="124">
        <f>'[6]POULE DE 2'!J29</f>
        <v>2</v>
      </c>
      <c r="F23" s="124"/>
      <c r="G23" s="125"/>
      <c r="H23" s="126"/>
      <c r="I23" s="127"/>
      <c r="J23" s="124"/>
      <c r="K23" s="124">
        <f>'[6]POULE DE 2'!J37</f>
        <v>2</v>
      </c>
      <c r="L23" s="128"/>
      <c r="M23" s="183" t="s">
        <v>105</v>
      </c>
      <c r="N23" s="184"/>
      <c r="O23" s="129"/>
      <c r="P23" s="130" t="s">
        <v>106</v>
      </c>
      <c r="Q23" s="201"/>
      <c r="R23" s="204"/>
      <c r="S23" s="204"/>
      <c r="T23" s="204"/>
      <c r="U23" s="181"/>
      <c r="V23" s="84"/>
      <c r="W23" s="1"/>
    </row>
    <row r="24" spans="1:23" ht="42" customHeight="1" thickBot="1" x14ac:dyDescent="0.35">
      <c r="A24" s="1"/>
      <c r="B24" s="83"/>
      <c r="C24" s="131" t="str">
        <f>'[6]A RENSEIGNER'!D42</f>
        <v>LIVRY</v>
      </c>
      <c r="D24" s="132">
        <f>'[6]POULE DE 2'!I29</f>
        <v>0.52631578947368418</v>
      </c>
      <c r="E24" s="133"/>
      <c r="F24" s="133">
        <f>IF(ISBLANK('[6]POULE DE 2'!G29),"",'[6]POULE DE 2'!G29)</f>
        <v>4</v>
      </c>
      <c r="G24" s="134"/>
      <c r="H24" s="135"/>
      <c r="I24" s="136"/>
      <c r="J24" s="132">
        <f>'[6]POULE DE 2'!I37</f>
        <v>0.7142857142857143</v>
      </c>
      <c r="K24" s="133"/>
      <c r="L24" s="137">
        <f>IF(ISBLANK('[6]POULE DE 2'!G37),"",'[6]POULE DE 2'!G37)</f>
        <v>4</v>
      </c>
      <c r="M24" s="185">
        <f>IF('[6]POULE DE 2'!U29=0,"",'[6]POULE DE 2'!U29)</f>
        <v>0.7142857142857143</v>
      </c>
      <c r="N24" s="186"/>
      <c r="O24" s="187">
        <f>IF('[6]POULE DE 2'!V29=0,"",'[6]POULE DE 2'!V29)</f>
        <v>4</v>
      </c>
      <c r="P24" s="188"/>
      <c r="Q24" s="202"/>
      <c r="R24" s="205"/>
      <c r="S24" s="205"/>
      <c r="T24" s="205"/>
      <c r="U24" s="182"/>
      <c r="V24" s="84"/>
      <c r="W24" s="1"/>
    </row>
    <row r="25" spans="1:23" ht="16.2" thickTop="1" x14ac:dyDescent="0.3">
      <c r="A25" s="1"/>
      <c r="B25" s="83"/>
      <c r="C25" s="3"/>
      <c r="D25" s="67"/>
      <c r="E25" s="67"/>
      <c r="F25" s="67"/>
      <c r="G25" s="67"/>
      <c r="H25" s="67"/>
      <c r="I25" s="67"/>
      <c r="J25" s="67"/>
      <c r="K25" s="67"/>
      <c r="L25" s="67"/>
      <c r="M25" s="3"/>
      <c r="N25" s="3"/>
      <c r="O25" s="3"/>
      <c r="P25" s="1"/>
      <c r="Q25" s="1"/>
      <c r="R25" s="1"/>
      <c r="S25" s="1"/>
      <c r="T25" s="1"/>
      <c r="U25" s="1"/>
      <c r="V25" s="84"/>
      <c r="W25" s="1"/>
    </row>
    <row r="26" spans="1:23" ht="16.2" thickBot="1" x14ac:dyDescent="0.35">
      <c r="A26" s="1"/>
      <c r="B26" s="158"/>
      <c r="C26" s="159"/>
      <c r="D26" s="160"/>
      <c r="E26" s="160"/>
      <c r="F26" s="160"/>
      <c r="G26" s="160"/>
      <c r="H26" s="160"/>
      <c r="I26" s="160"/>
      <c r="J26" s="160"/>
      <c r="K26" s="160"/>
      <c r="L26" s="160"/>
      <c r="M26" s="159"/>
      <c r="N26" s="159"/>
      <c r="O26" s="159"/>
      <c r="P26" s="161"/>
      <c r="Q26" s="161"/>
      <c r="R26" s="161"/>
      <c r="S26" s="161"/>
      <c r="T26" s="161"/>
      <c r="U26" s="161"/>
      <c r="V26" s="162"/>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7" priority="7" operator="equal">
      <formula>0</formula>
    </cfRule>
    <cfRule type="cellIs" dxfId="16" priority="8" operator="equal">
      <formula>2</formula>
    </cfRule>
    <cfRule type="cellIs" dxfId="15" priority="9" operator="equal">
      <formula>1</formula>
    </cfRule>
  </conditionalFormatting>
  <conditionalFormatting sqref="H19 K19 K23 E23">
    <cfRule type="containsErrors" dxfId="14" priority="6">
      <formula>ISERROR(E19)</formula>
    </cfRule>
  </conditionalFormatting>
  <conditionalFormatting sqref="C18">
    <cfRule type="expression" dxfId="13" priority="5">
      <formula>$R$18="1er"</formula>
    </cfRule>
  </conditionalFormatting>
  <conditionalFormatting sqref="R22:R24 R18:R20">
    <cfRule type="containsText" dxfId="12" priority="4" operator="containsText" text="1er">
      <formula>NOT(ISERROR(SEARCH("1er",R18)))</formula>
    </cfRule>
  </conditionalFormatting>
  <conditionalFormatting sqref="C22">
    <cfRule type="expression" dxfId="11" priority="3">
      <formula>$R$22="1er"</formula>
    </cfRule>
  </conditionalFormatting>
  <conditionalFormatting sqref="C19">
    <cfRule type="expression" dxfId="10" priority="2">
      <formula>$BK$95="1er"</formula>
    </cfRule>
  </conditionalFormatting>
  <conditionalFormatting sqref="C20">
    <cfRule type="expression" dxfId="9"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776D-2D68-46B0-A669-38350E06123D}">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68"/>
    <col min="2" max="2" width="5.21875" style="68" customWidth="1"/>
    <col min="3" max="3" width="29.44140625" style="68" customWidth="1"/>
    <col min="4" max="4" width="12.109375" style="68" customWidth="1"/>
    <col min="5" max="6" width="9.109375" style="68" customWidth="1"/>
    <col min="7" max="7" width="11.6640625" style="68" customWidth="1"/>
    <col min="8" max="8" width="9.44140625" style="68" customWidth="1"/>
    <col min="9" max="9" width="9.109375" style="68" customWidth="1"/>
    <col min="10" max="10" width="11.21875" style="68" customWidth="1"/>
    <col min="11" max="12" width="9.109375" style="68" customWidth="1"/>
    <col min="13" max="13" width="15.21875" style="68" customWidth="1"/>
    <col min="14" max="15" width="10" style="68" customWidth="1"/>
    <col min="16" max="16" width="20.77734375" style="68" customWidth="1"/>
    <col min="17" max="17" width="17.44140625" style="68" customWidth="1"/>
    <col min="18" max="18" width="14.44140625" style="68" customWidth="1"/>
    <col min="19" max="19" width="19.44140625" style="68" customWidth="1"/>
    <col min="20" max="20" width="15.77734375" style="68" customWidth="1"/>
    <col min="21" max="21" width="14.44140625" style="68" customWidth="1"/>
    <col min="22" max="22" width="6.109375" style="68" customWidth="1"/>
    <col min="23" max="16384" width="11.5546875" style="68"/>
  </cols>
  <sheetData>
    <row r="1" spans="2:22" ht="70.95" customHeight="1" thickBot="1" x14ac:dyDescent="0.35">
      <c r="B1" s="1"/>
      <c r="C1" s="3"/>
      <c r="D1" s="67"/>
      <c r="E1" s="67"/>
      <c r="F1" s="67"/>
      <c r="G1" s="67"/>
      <c r="H1" s="67"/>
      <c r="I1" s="67"/>
      <c r="J1" s="67"/>
      <c r="K1" s="67"/>
      <c r="L1" s="67"/>
      <c r="M1" s="3"/>
      <c r="N1" s="3"/>
      <c r="O1" s="3"/>
      <c r="P1" s="1"/>
      <c r="Q1" s="1"/>
      <c r="R1" s="1"/>
      <c r="S1" s="1"/>
      <c r="T1" s="1"/>
      <c r="U1" s="1"/>
      <c r="V1" s="1"/>
    </row>
    <row r="2" spans="2:22" ht="16.2" thickTop="1" x14ac:dyDescent="0.3">
      <c r="B2" s="69"/>
      <c r="C2" s="70"/>
      <c r="D2" s="71"/>
      <c r="E2" s="71"/>
      <c r="F2" s="71"/>
      <c r="G2" s="71"/>
      <c r="H2" s="71"/>
      <c r="I2" s="71"/>
      <c r="J2" s="71"/>
      <c r="K2" s="71"/>
      <c r="L2" s="71"/>
      <c r="M2" s="70"/>
      <c r="N2" s="70"/>
      <c r="O2" s="70"/>
      <c r="P2" s="72"/>
      <c r="Q2" s="72"/>
      <c r="R2" s="72"/>
      <c r="S2" s="72"/>
      <c r="T2" s="72"/>
      <c r="U2" s="72"/>
      <c r="V2" s="73"/>
    </row>
    <row r="3" spans="2:22" ht="36.6" x14ac:dyDescent="0.5">
      <c r="B3" s="74"/>
      <c r="C3" s="165">
        <f>'[5]A RENSEIGNER'!$C$11</f>
        <v>44591</v>
      </c>
      <c r="D3" s="165"/>
      <c r="E3" s="165"/>
      <c r="F3" s="165"/>
      <c r="G3" s="165"/>
      <c r="H3" s="165"/>
      <c r="I3" s="165"/>
      <c r="J3" s="165"/>
      <c r="K3" s="165"/>
      <c r="L3" s="165"/>
      <c r="M3" s="165"/>
      <c r="N3" s="165"/>
      <c r="O3" s="165"/>
      <c r="P3" s="165"/>
      <c r="Q3" s="165"/>
      <c r="R3" s="165"/>
      <c r="S3" s="165"/>
      <c r="T3" s="165"/>
      <c r="U3" s="165"/>
      <c r="V3" s="75"/>
    </row>
    <row r="4" spans="2:22" ht="31.2" x14ac:dyDescent="0.6">
      <c r="B4" s="74"/>
      <c r="C4" s="76"/>
      <c r="D4" s="77"/>
      <c r="E4" s="77"/>
      <c r="F4" s="77"/>
      <c r="G4" s="77"/>
      <c r="H4" s="77"/>
      <c r="I4" s="77"/>
      <c r="J4" s="77"/>
      <c r="K4" s="77"/>
      <c r="L4" s="77"/>
      <c r="M4" s="76"/>
      <c r="N4" s="76"/>
      <c r="O4" s="76"/>
      <c r="P4" s="78"/>
      <c r="Q4" s="78"/>
      <c r="R4" s="78"/>
      <c r="S4" s="78"/>
      <c r="T4" s="79"/>
      <c r="U4" s="79"/>
      <c r="V4" s="75"/>
    </row>
    <row r="5" spans="2:22" ht="36.6" x14ac:dyDescent="0.5">
      <c r="B5" s="74"/>
      <c r="C5" s="164" t="str">
        <f>'[5]A RENSEIGNER'!$C$12</f>
        <v>ABASM</v>
      </c>
      <c r="D5" s="164"/>
      <c r="E5" s="164"/>
      <c r="F5" s="164"/>
      <c r="G5" s="164"/>
      <c r="H5" s="164"/>
      <c r="I5" s="164"/>
      <c r="J5" s="164"/>
      <c r="K5" s="164"/>
      <c r="L5" s="164"/>
      <c r="M5" s="164"/>
      <c r="N5" s="164"/>
      <c r="O5" s="164"/>
      <c r="P5" s="164"/>
      <c r="Q5" s="164"/>
      <c r="R5" s="164"/>
      <c r="S5" s="164"/>
      <c r="T5" s="164"/>
      <c r="U5" s="164"/>
      <c r="V5" s="75"/>
    </row>
    <row r="6" spans="2:22" ht="31.2" x14ac:dyDescent="0.6">
      <c r="B6" s="74"/>
      <c r="C6" s="76"/>
      <c r="D6" s="77"/>
      <c r="E6" s="77"/>
      <c r="F6" s="77"/>
      <c r="G6" s="77"/>
      <c r="H6" s="77"/>
      <c r="I6" s="77"/>
      <c r="J6" s="77"/>
      <c r="K6" s="77"/>
      <c r="L6" s="77"/>
      <c r="M6" s="76"/>
      <c r="N6" s="76"/>
      <c r="O6" s="76"/>
      <c r="P6" s="78"/>
      <c r="Q6" s="78"/>
      <c r="R6" s="78"/>
      <c r="S6" s="78"/>
      <c r="T6" s="79"/>
      <c r="U6" s="79"/>
      <c r="V6" s="75"/>
    </row>
    <row r="7" spans="2:22" ht="36.6" x14ac:dyDescent="0.5">
      <c r="B7" s="74"/>
      <c r="C7" s="164" t="str">
        <f>"MODE DE JEU"&amp;"  "&amp;'[5]A RENSEIGNER'!$C$16</f>
        <v>MODE DE JEU  3 BANDES</v>
      </c>
      <c r="D7" s="164"/>
      <c r="E7" s="164"/>
      <c r="F7" s="164"/>
      <c r="G7" s="164"/>
      <c r="H7" s="164"/>
      <c r="I7" s="164"/>
      <c r="J7" s="164"/>
      <c r="K7" s="164"/>
      <c r="L7" s="164"/>
      <c r="M7" s="164"/>
      <c r="N7" s="164"/>
      <c r="O7" s="164"/>
      <c r="P7" s="164"/>
      <c r="Q7" s="164"/>
      <c r="R7" s="164"/>
      <c r="S7" s="164"/>
      <c r="T7" s="164"/>
      <c r="U7" s="164"/>
      <c r="V7" s="75"/>
    </row>
    <row r="8" spans="2:22" ht="31.2" x14ac:dyDescent="0.6">
      <c r="B8" s="74"/>
      <c r="C8" s="76"/>
      <c r="D8" s="76"/>
      <c r="E8" s="76"/>
      <c r="F8" s="76"/>
      <c r="G8" s="76"/>
      <c r="H8" s="76"/>
      <c r="I8" s="76"/>
      <c r="J8" s="76"/>
      <c r="K8" s="76"/>
      <c r="L8" s="76"/>
      <c r="M8" s="76"/>
      <c r="N8" s="76"/>
      <c r="O8" s="76"/>
      <c r="P8" s="76"/>
      <c r="Q8" s="76"/>
      <c r="R8" s="76"/>
      <c r="S8" s="78"/>
      <c r="T8" s="79"/>
      <c r="U8" s="79"/>
      <c r="V8" s="75"/>
    </row>
    <row r="9" spans="2:22" ht="36.6" x14ac:dyDescent="0.5">
      <c r="B9" s="74"/>
      <c r="C9" s="164" t="str">
        <f>"CATEGORIE"&amp;"  "&amp;'[5]A RENSEIGNER'!$C$17</f>
        <v>CATEGORIE  N3</v>
      </c>
      <c r="D9" s="164"/>
      <c r="E9" s="164"/>
      <c r="F9" s="164"/>
      <c r="G9" s="164"/>
      <c r="H9" s="164"/>
      <c r="I9" s="164"/>
      <c r="J9" s="164"/>
      <c r="K9" s="164"/>
      <c r="L9" s="164"/>
      <c r="M9" s="164"/>
      <c r="N9" s="164"/>
      <c r="O9" s="164"/>
      <c r="P9" s="164"/>
      <c r="Q9" s="164"/>
      <c r="R9" s="164"/>
      <c r="S9" s="164"/>
      <c r="T9" s="164"/>
      <c r="U9" s="164"/>
      <c r="V9" s="80"/>
    </row>
    <row r="10" spans="2:22" ht="31.2" x14ac:dyDescent="0.3">
      <c r="B10" s="81"/>
      <c r="C10" s="76"/>
      <c r="D10" s="76"/>
      <c r="E10" s="76"/>
      <c r="F10" s="76"/>
      <c r="G10" s="76"/>
      <c r="H10" s="76"/>
      <c r="I10" s="76"/>
      <c r="J10" s="76"/>
      <c r="K10" s="76"/>
      <c r="L10" s="76"/>
      <c r="M10" s="76"/>
      <c r="N10" s="76"/>
      <c r="O10" s="76"/>
      <c r="P10" s="76"/>
      <c r="Q10" s="76"/>
      <c r="R10" s="76"/>
      <c r="S10" s="76"/>
      <c r="T10" s="82"/>
      <c r="U10" s="82"/>
      <c r="V10" s="80"/>
    </row>
    <row r="11" spans="2:22" ht="36.6" x14ac:dyDescent="0.5">
      <c r="B11" s="74"/>
      <c r="C11" s="164" t="str">
        <f>"TOURNOI N°"&amp;"  "&amp;'[5]A RENSEIGNER'!$C$14</f>
        <v>TOURNOI N°  3</v>
      </c>
      <c r="D11" s="164"/>
      <c r="E11" s="164"/>
      <c r="F11" s="164"/>
      <c r="G11" s="164"/>
      <c r="H11" s="164"/>
      <c r="I11" s="164"/>
      <c r="J11" s="164"/>
      <c r="K11" s="164"/>
      <c r="L11" s="164"/>
      <c r="M11" s="164"/>
      <c r="N11" s="164"/>
      <c r="O11" s="164"/>
      <c r="P11" s="164"/>
      <c r="Q11" s="164"/>
      <c r="R11" s="164"/>
      <c r="S11" s="164"/>
      <c r="T11" s="164"/>
      <c r="U11" s="164"/>
      <c r="V11" s="75"/>
    </row>
    <row r="12" spans="2:22" ht="31.2" x14ac:dyDescent="0.6">
      <c r="B12" s="74"/>
      <c r="C12" s="76"/>
      <c r="D12" s="77"/>
      <c r="E12" s="77"/>
      <c r="F12" s="77"/>
      <c r="G12" s="77"/>
      <c r="H12" s="77"/>
      <c r="I12" s="77"/>
      <c r="J12" s="77"/>
      <c r="K12" s="77"/>
      <c r="L12" s="77"/>
      <c r="M12" s="76"/>
      <c r="N12" s="76"/>
      <c r="O12" s="76"/>
      <c r="P12" s="78"/>
      <c r="Q12" s="78"/>
      <c r="R12" s="78"/>
      <c r="S12" s="78"/>
      <c r="T12" s="79"/>
      <c r="U12" s="79"/>
      <c r="V12" s="75"/>
    </row>
    <row r="13" spans="2:22" ht="36.6" x14ac:dyDescent="0.5">
      <c r="B13" s="74"/>
      <c r="C13" s="164" t="str">
        <f>"POULE n°"&amp;"  "&amp;'[5]A RENSEIGNER'!$C$15</f>
        <v>POULE n°  1</v>
      </c>
      <c r="D13" s="164"/>
      <c r="E13" s="164"/>
      <c r="F13" s="164"/>
      <c r="G13" s="164"/>
      <c r="H13" s="164"/>
      <c r="I13" s="164"/>
      <c r="J13" s="164"/>
      <c r="K13" s="164"/>
      <c r="L13" s="164"/>
      <c r="M13" s="164"/>
      <c r="N13" s="164"/>
      <c r="O13" s="164"/>
      <c r="P13" s="164"/>
      <c r="Q13" s="164"/>
      <c r="R13" s="164"/>
      <c r="S13" s="164"/>
      <c r="T13" s="164"/>
      <c r="U13" s="164"/>
      <c r="V13" s="75"/>
    </row>
    <row r="14" spans="2:22" ht="31.2" x14ac:dyDescent="0.6">
      <c r="B14" s="74"/>
      <c r="C14" s="76"/>
      <c r="D14" s="76"/>
      <c r="E14" s="76"/>
      <c r="F14" s="76"/>
      <c r="G14" s="76"/>
      <c r="H14" s="76"/>
      <c r="I14" s="76"/>
      <c r="J14" s="76"/>
      <c r="K14" s="76"/>
      <c r="L14" s="76"/>
      <c r="M14" s="76"/>
      <c r="N14" s="76"/>
      <c r="O14" s="76"/>
      <c r="P14" s="76"/>
      <c r="Q14" s="76"/>
      <c r="R14" s="76"/>
      <c r="S14" s="78"/>
      <c r="T14" s="79"/>
      <c r="U14" s="79"/>
      <c r="V14" s="75"/>
    </row>
    <row r="15" spans="2:22" ht="36.6" x14ac:dyDescent="0.5">
      <c r="B15" s="74"/>
      <c r="C15" s="164" t="s">
        <v>95</v>
      </c>
      <c r="D15" s="164"/>
      <c r="E15" s="164"/>
      <c r="F15" s="164"/>
      <c r="G15" s="164"/>
      <c r="H15" s="164"/>
      <c r="I15" s="164"/>
      <c r="J15" s="164"/>
      <c r="K15" s="164"/>
      <c r="L15" s="164"/>
      <c r="M15" s="164"/>
      <c r="N15" s="164"/>
      <c r="O15" s="164"/>
      <c r="P15" s="164"/>
      <c r="Q15" s="164"/>
      <c r="R15" s="164"/>
      <c r="S15" s="164"/>
      <c r="T15" s="164"/>
      <c r="U15" s="164"/>
      <c r="V15" s="75"/>
    </row>
    <row r="16" spans="2:22" ht="16.2" thickBot="1" x14ac:dyDescent="0.35">
      <c r="B16" s="83"/>
      <c r="C16" s="3"/>
      <c r="D16" s="67"/>
      <c r="E16" s="67"/>
      <c r="F16" s="67"/>
      <c r="G16" s="67"/>
      <c r="H16" s="67"/>
      <c r="I16" s="67"/>
      <c r="J16" s="67"/>
      <c r="K16" s="67"/>
      <c r="L16" s="67"/>
      <c r="M16" s="3"/>
      <c r="N16" s="3"/>
      <c r="O16" s="3"/>
      <c r="P16" s="1"/>
      <c r="Q16" s="1"/>
      <c r="R16" s="1"/>
      <c r="S16" s="1"/>
      <c r="T16" s="1"/>
      <c r="U16" s="1"/>
      <c r="V16" s="84"/>
    </row>
    <row r="17" spans="2:22" ht="60.75" customHeight="1" thickTop="1" thickBot="1" x14ac:dyDescent="0.35">
      <c r="B17" s="83"/>
      <c r="C17" s="85" t="s">
        <v>96</v>
      </c>
      <c r="D17" s="166" t="str">
        <f>C18</f>
        <v>CHUNG Hoan Toan</v>
      </c>
      <c r="E17" s="166"/>
      <c r="F17" s="166"/>
      <c r="G17" s="167" t="str">
        <f>C22</f>
        <v>RIEGEL Serge</v>
      </c>
      <c r="H17" s="167"/>
      <c r="I17" s="167"/>
      <c r="J17" s="168" t="str">
        <f>C26</f>
        <v>HELLAL Denis</v>
      </c>
      <c r="K17" s="168"/>
      <c r="L17" s="169"/>
      <c r="M17" s="86" t="s">
        <v>97</v>
      </c>
      <c r="N17" s="172" t="s">
        <v>98</v>
      </c>
      <c r="O17" s="173"/>
      <c r="P17" s="87" t="s">
        <v>99</v>
      </c>
      <c r="Q17" s="88" t="s">
        <v>100</v>
      </c>
      <c r="R17" s="89" t="s">
        <v>101</v>
      </c>
      <c r="S17" s="90" t="s">
        <v>102</v>
      </c>
      <c r="T17" s="90" t="s">
        <v>103</v>
      </c>
      <c r="U17" s="91" t="s">
        <v>104</v>
      </c>
      <c r="V17" s="84"/>
    </row>
    <row r="18" spans="2:22" ht="45" customHeight="1" thickTop="1" x14ac:dyDescent="0.3">
      <c r="B18" s="83"/>
      <c r="C18" s="92" t="str">
        <f>IF(ISBLANK('[5]A RENSEIGNER'!B28),"",'[5]A RENSEIGNER'!B28)</f>
        <v>CHUNG Hoan Toan</v>
      </c>
      <c r="D18" s="93"/>
      <c r="E18" s="94"/>
      <c r="F18" s="95"/>
      <c r="G18" s="96">
        <f>IF(ISBLANK('[5]POULE DE 3 '!E36),"",'[5]POULE DE 3 '!E36)</f>
        <v>9</v>
      </c>
      <c r="H18" s="96"/>
      <c r="I18" s="96">
        <f>IF(ISBLANK('[5]POULE DE 3 '!F36),"",'[5]POULE DE 3 '!F36)</f>
        <v>27</v>
      </c>
      <c r="J18" s="96">
        <f>IF(ISBLANK('[5]POULE DE 3 '!E44),"",'[5]POULE DE 3 '!E44)</f>
        <v>18</v>
      </c>
      <c r="K18" s="96"/>
      <c r="L18" s="97">
        <f>IF(ISBLANK('[5]POULE DE 3 '!F44),"",'[5]POULE DE 3 '!F44)</f>
        <v>50</v>
      </c>
      <c r="M18" s="98">
        <f>IF('[5]POULE DE 3 '!R27=0,"",'[5]POULE DE 3 '!R27)</f>
        <v>27</v>
      </c>
      <c r="N18" s="174">
        <f>IF('[5]POULE DE 3 '!S27=0,"",'[5]POULE DE 3 '!S27)</f>
        <v>77</v>
      </c>
      <c r="O18" s="175"/>
      <c r="P18" s="99">
        <f>IF(ISERROR('[5]POULE DE 3 '!T27),"",'[5]POULE DE 3 '!T27)</f>
        <v>0.35064935064935066</v>
      </c>
      <c r="Q18" s="176">
        <f>IF(ISERROR('[5]POULE DE 3 '!W27),"",'[5]POULE DE 3 '!W27)</f>
        <v>2</v>
      </c>
      <c r="R18" s="178" t="str">
        <f>IF(ISERROR('[5]POULE DE 3 '!Y27),"",IF(ISBLANK('[5]A RENSEIGNER'!B28),"",IF('[5]POULE DE 3 '!Y27=1,'[5]POULE DE 3 '!Y27&amp;"er",'[5]POULE DE 3 '!Y27&amp;"ème")))</f>
        <v>2ème</v>
      </c>
      <c r="S18" s="179">
        <f>IF(ISERROR('[5]POULE DE 3 '!Z27),"",'[5]POULE DE 3 '!Z27)</f>
        <v>5</v>
      </c>
      <c r="T18" s="179">
        <f>IF(ISBLANK(C18),"",'[5]POULE DE 3 '!AG27)</f>
        <v>1</v>
      </c>
      <c r="U18" s="189">
        <f>IF(ISERROR('[5]POULE DE 3 '!AH27),"",'[5]POULE DE 3 '!AH27)</f>
        <v>6</v>
      </c>
      <c r="V18" s="84"/>
    </row>
    <row r="19" spans="2:22" ht="45" customHeight="1" x14ac:dyDescent="0.3">
      <c r="B19" s="83"/>
      <c r="C19" s="100" t="str">
        <f>'[5]A RENSEIGNER'!C28</f>
        <v>N3</v>
      </c>
      <c r="D19" s="101"/>
      <c r="E19" s="102"/>
      <c r="F19" s="103"/>
      <c r="G19" s="104"/>
      <c r="H19" s="104">
        <f>'[5]POULE DE 3 '!J36</f>
        <v>0</v>
      </c>
      <c r="I19" s="104"/>
      <c r="J19" s="104"/>
      <c r="K19" s="104">
        <f>'[5]POULE DE 3 '!J44</f>
        <v>2</v>
      </c>
      <c r="L19" s="105"/>
      <c r="M19" s="191" t="s">
        <v>105</v>
      </c>
      <c r="N19" s="192"/>
      <c r="O19" s="193" t="s">
        <v>106</v>
      </c>
      <c r="P19" s="194"/>
      <c r="Q19" s="176"/>
      <c r="R19" s="179"/>
      <c r="S19" s="179"/>
      <c r="T19" s="179"/>
      <c r="U19" s="189"/>
      <c r="V19" s="84"/>
    </row>
    <row r="20" spans="2:22" ht="45" customHeight="1" thickBot="1" x14ac:dyDescent="0.35">
      <c r="B20" s="83"/>
      <c r="C20" s="106" t="str">
        <f>'[5]A RENSEIGNER'!D28</f>
        <v>LIVRY</v>
      </c>
      <c r="D20" s="107"/>
      <c r="E20" s="108"/>
      <c r="F20" s="109"/>
      <c r="G20" s="110">
        <f>+'[5]POULE DE 3 '!I36</f>
        <v>0.33333333333333331</v>
      </c>
      <c r="H20" s="111"/>
      <c r="I20" s="111">
        <f>IF(ISBLANK('[5]POULE DE 3 '!G36),"",'[5]POULE DE 3 '!G36)</f>
        <v>2</v>
      </c>
      <c r="J20" s="110">
        <f>+'[5]POULE DE 3 '!I44</f>
        <v>0.36</v>
      </c>
      <c r="K20" s="111"/>
      <c r="L20" s="112">
        <f>IF(ISBLANK('[5]POULE DE 3 '!G44),"",'[5]POULE DE 3 '!G44)</f>
        <v>3</v>
      </c>
      <c r="M20" s="195">
        <f>IF('[5]POULE DE 3 '!U27=0,"",'[5]POULE DE 3 '!U27)</f>
        <v>0.36</v>
      </c>
      <c r="N20" s="196"/>
      <c r="O20" s="197">
        <f>IF('[5]POULE DE 3 '!V27=0,"",'[5]POULE DE 3 '!V27)</f>
        <v>3</v>
      </c>
      <c r="P20" s="198"/>
      <c r="Q20" s="177"/>
      <c r="R20" s="180"/>
      <c r="S20" s="180"/>
      <c r="T20" s="180"/>
      <c r="U20" s="190"/>
      <c r="V20" s="84"/>
    </row>
    <row r="21" spans="2:22" ht="60.75" customHeight="1" thickTop="1" thickBot="1" x14ac:dyDescent="0.35">
      <c r="B21" s="83"/>
      <c r="C21" s="85" t="s">
        <v>96</v>
      </c>
      <c r="D21" s="166" t="str">
        <f>D17</f>
        <v>CHUNG Hoan Toan</v>
      </c>
      <c r="E21" s="166"/>
      <c r="F21" s="166"/>
      <c r="G21" s="167" t="str">
        <f>G17</f>
        <v>RIEGEL Serge</v>
      </c>
      <c r="H21" s="167"/>
      <c r="I21" s="167"/>
      <c r="J21" s="168" t="str">
        <f>J17</f>
        <v>HELLAL Denis</v>
      </c>
      <c r="K21" s="168"/>
      <c r="L21" s="169"/>
      <c r="M21" s="113" t="s">
        <v>97</v>
      </c>
      <c r="N21" s="170" t="s">
        <v>98</v>
      </c>
      <c r="O21" s="171"/>
      <c r="P21" s="114" t="s">
        <v>99</v>
      </c>
      <c r="Q21" s="88" t="s">
        <v>100</v>
      </c>
      <c r="R21" s="89" t="s">
        <v>101</v>
      </c>
      <c r="S21" s="90" t="s">
        <v>107</v>
      </c>
      <c r="T21" s="90" t="s">
        <v>103</v>
      </c>
      <c r="U21" s="91" t="s">
        <v>104</v>
      </c>
      <c r="V21" s="84"/>
    </row>
    <row r="22" spans="2:22" ht="43.95" customHeight="1" thickTop="1" x14ac:dyDescent="0.3">
      <c r="B22" s="83"/>
      <c r="C22" s="115" t="str">
        <f>IF(ISBLANK('[5]A RENSEIGNER'!B29),"",'[5]A RENSEIGNER'!B29)</f>
        <v>RIEGEL Serge</v>
      </c>
      <c r="D22" s="116">
        <f>IF(ISBLANK('[5]POULE DE 3 '!E37),"",'[5]POULE DE 3 '!E37)</f>
        <v>20</v>
      </c>
      <c r="E22" s="116"/>
      <c r="F22" s="116">
        <f>IF(ISBLANK('[5]POULE DE 3 '!F37),"",'[5]POULE DE 3 '!F37)</f>
        <v>27</v>
      </c>
      <c r="G22" s="117"/>
      <c r="H22" s="118"/>
      <c r="I22" s="119"/>
      <c r="J22" s="116">
        <f>IF(ISBLANK('[5]POULE DE 3 '!E28),"",'[5]POULE DE 3 '!E28)</f>
        <v>20</v>
      </c>
      <c r="K22" s="116"/>
      <c r="L22" s="120">
        <f>IF(ISBLANK('[5]POULE DE 3 '!F28),"",'[5]POULE DE 3 '!F28)</f>
        <v>36</v>
      </c>
      <c r="M22" s="121">
        <f>IF('[5]POULE DE 3 '!R28=0,"",'[5]POULE DE 3 '!R28)</f>
        <v>40</v>
      </c>
      <c r="N22" s="199">
        <f>IF(ISERROR('[5]POULE DE 3 '!S28),"",'[5]POULE DE 3 '!S28)</f>
        <v>63</v>
      </c>
      <c r="O22" s="200"/>
      <c r="P22" s="122">
        <f>IF(ISERROR('[5]POULE DE 3 '!T28),"",'[5]POULE DE 3 '!T28)</f>
        <v>0.63492063492063489</v>
      </c>
      <c r="Q22" s="201">
        <f>IF(ISERROR('[5]POULE DE 3 '!W28),"",'[5]POULE DE 3 '!W28)</f>
        <v>4</v>
      </c>
      <c r="R22" s="203" t="str">
        <f>IF(ISERROR('[5]POULE DE 3 '!Y28),"",IF(ISBLANK('[5]A RENSEIGNER'!B29),"",IF('[5]POULE DE 3 '!Y28=1,'[5]POULE DE 3 '!Y28&amp;"er",'[5]POULE DE 3 '!Y28&amp;"ème")))</f>
        <v>1er</v>
      </c>
      <c r="S22" s="204">
        <f>IF(ISERROR('[5]POULE DE 3 '!Z28),"",'[5]POULE DE 3 '!Z28)</f>
        <v>8</v>
      </c>
      <c r="T22" s="204">
        <f>+'[5]POULE DE 3 '!AG28</f>
        <v>4</v>
      </c>
      <c r="U22" s="181">
        <f>IF(ISERROR('[5]POULE DE 3 '!AH28),"",'[5]POULE DE 3 '!AH28)</f>
        <v>12</v>
      </c>
      <c r="V22" s="84"/>
    </row>
    <row r="23" spans="2:22" ht="43.95" customHeight="1" x14ac:dyDescent="0.3">
      <c r="B23" s="83"/>
      <c r="C23" s="123" t="str">
        <f>'[5]A RENSEIGNER'!C29</f>
        <v>N3</v>
      </c>
      <c r="D23" s="124"/>
      <c r="E23" s="124">
        <f>'[5]POULE DE 3 '!J37</f>
        <v>2</v>
      </c>
      <c r="F23" s="124"/>
      <c r="G23" s="125"/>
      <c r="H23" s="126"/>
      <c r="I23" s="127"/>
      <c r="J23" s="124"/>
      <c r="K23" s="124">
        <f>'[5]POULE DE 3 '!J28</f>
        <v>2</v>
      </c>
      <c r="L23" s="128"/>
      <c r="M23" s="183" t="s">
        <v>105</v>
      </c>
      <c r="N23" s="184"/>
      <c r="O23" s="129"/>
      <c r="P23" s="130" t="s">
        <v>106</v>
      </c>
      <c r="Q23" s="201"/>
      <c r="R23" s="204"/>
      <c r="S23" s="204"/>
      <c r="T23" s="204"/>
      <c r="U23" s="181"/>
      <c r="V23" s="84"/>
    </row>
    <row r="24" spans="2:22" ht="43.95" customHeight="1" thickBot="1" x14ac:dyDescent="0.35">
      <c r="B24" s="83"/>
      <c r="C24" s="131" t="str">
        <f>'[5]A RENSEIGNER'!D29</f>
        <v>ABASM</v>
      </c>
      <c r="D24" s="132">
        <f>+'[5]POULE DE 3 '!I37</f>
        <v>0.7407407407407407</v>
      </c>
      <c r="E24" s="133"/>
      <c r="F24" s="133">
        <f>IF(ISBLANK('[5]POULE DE 3 '!G37),"",'[5]POULE DE 3 '!G37)</f>
        <v>5</v>
      </c>
      <c r="G24" s="134"/>
      <c r="H24" s="135"/>
      <c r="I24" s="136"/>
      <c r="J24" s="132">
        <f>+'[5]POULE DE 3 '!I28</f>
        <v>0.55555555555555558</v>
      </c>
      <c r="K24" s="133"/>
      <c r="L24" s="137">
        <f>IF(ISBLANK('[5]POULE DE 3 '!G28),"",'[5]POULE DE 3 '!G28)</f>
        <v>3</v>
      </c>
      <c r="M24" s="185">
        <f>IF('[5]POULE DE 3 '!U28=0,"",'[5]POULE DE 3 '!U28)</f>
        <v>0.7407407407407407</v>
      </c>
      <c r="N24" s="186"/>
      <c r="O24" s="187">
        <f>IF('[5]POULE DE 3 '!V28=0,"",'[5]POULE DE 3 '!V28)</f>
        <v>5</v>
      </c>
      <c r="P24" s="188"/>
      <c r="Q24" s="202"/>
      <c r="R24" s="205"/>
      <c r="S24" s="205"/>
      <c r="T24" s="205"/>
      <c r="U24" s="182"/>
      <c r="V24" s="84"/>
    </row>
    <row r="25" spans="2:22" ht="60.75" customHeight="1" thickTop="1" thickBot="1" x14ac:dyDescent="0.35">
      <c r="B25" s="83"/>
      <c r="C25" s="85" t="s">
        <v>96</v>
      </c>
      <c r="D25" s="166" t="str">
        <f>$D$21</f>
        <v>CHUNG Hoan Toan</v>
      </c>
      <c r="E25" s="166"/>
      <c r="F25" s="166"/>
      <c r="G25" s="167" t="str">
        <f>$G$21</f>
        <v>RIEGEL Serge</v>
      </c>
      <c r="H25" s="167"/>
      <c r="I25" s="167"/>
      <c r="J25" s="168" t="str">
        <f>$J$21</f>
        <v>HELLAL Denis</v>
      </c>
      <c r="K25" s="168"/>
      <c r="L25" s="169"/>
      <c r="M25" s="138" t="s">
        <v>97</v>
      </c>
      <c r="N25" s="206" t="s">
        <v>98</v>
      </c>
      <c r="O25" s="207"/>
      <c r="P25" s="139" t="s">
        <v>99</v>
      </c>
      <c r="Q25" s="88" t="s">
        <v>100</v>
      </c>
      <c r="R25" s="89" t="s">
        <v>101</v>
      </c>
      <c r="S25" s="90" t="s">
        <v>107</v>
      </c>
      <c r="T25" s="90" t="s">
        <v>103</v>
      </c>
      <c r="U25" s="91" t="s">
        <v>104</v>
      </c>
      <c r="V25" s="84"/>
    </row>
    <row r="26" spans="2:22" ht="46.95" customHeight="1" thickTop="1" x14ac:dyDescent="0.3">
      <c r="B26" s="83"/>
      <c r="C26" s="140" t="str">
        <f>IF(ISBLANK('[5]A RENSEIGNER'!B30),"",'[5]A RENSEIGNER'!B30)</f>
        <v>HELLAL Denis</v>
      </c>
      <c r="D26" s="141">
        <f>IF(ISBLANK('[5]POULE DE 3 '!E46),"",'[5]POULE DE 3 '!E46)</f>
        <v>17</v>
      </c>
      <c r="E26" s="141"/>
      <c r="F26" s="141">
        <f>+'[5]POULE DE 3 '!F46</f>
        <v>50</v>
      </c>
      <c r="G26" s="141">
        <f>IF(ISBLANK('[5]POULE DE 3 '!E29),"",'[5]POULE DE 3 '!E29)</f>
        <v>16</v>
      </c>
      <c r="H26" s="141"/>
      <c r="I26" s="141">
        <f>+'[5]POULE DE 3 '!F29</f>
        <v>36</v>
      </c>
      <c r="J26" s="142"/>
      <c r="K26" s="143"/>
      <c r="L26" s="144"/>
      <c r="M26" s="145">
        <f>IF('[5]POULE DE 3 '!R29=0,"",'[5]POULE DE 3 '!R29)</f>
        <v>33</v>
      </c>
      <c r="N26" s="208">
        <f>IF(ISERROR('[5]POULE DE 3 '!S29),"",'[5]POULE DE 3 '!S29)</f>
        <v>86</v>
      </c>
      <c r="O26" s="209"/>
      <c r="P26" s="146">
        <f>IF(ISERROR('[5]POULE DE 3 '!T29),"",'[5]POULE DE 3 '!T29)</f>
        <v>0.38372093023255816</v>
      </c>
      <c r="Q26" s="223">
        <f>IF(ISERROR('[5]POULE DE 3 '!W29),"",'[5]POULE DE 3 '!W29)</f>
        <v>0</v>
      </c>
      <c r="R26" s="210" t="str">
        <f>IF(ISERROR('[5]POULE DE 3 '!Y29),"",IF(ISBLANK('[5]A RENSEIGNER'!B30),"",IF('[5]POULE DE 3 '!Y29=1,'[5]POULE DE 3 '!Y29&amp;"er",'[5]POULE DE 3 '!Y29&amp;"ème")))</f>
        <v>3ème</v>
      </c>
      <c r="S26" s="211">
        <f>IF(ISERROR('[5]POULE DE 3 '!Z29),"",'[5]POULE DE 3 '!Z29)</f>
        <v>3</v>
      </c>
      <c r="T26" s="211">
        <f>+'[5]POULE DE 3 '!AG29</f>
        <v>0</v>
      </c>
      <c r="U26" s="213">
        <f>IF(ISERROR('[5]POULE DE 3 '!AH29),"",'[5]POULE DE 3 '!AH29)</f>
        <v>3</v>
      </c>
      <c r="V26" s="84"/>
    </row>
    <row r="27" spans="2:22" ht="46.95" customHeight="1" x14ac:dyDescent="0.3">
      <c r="B27" s="83"/>
      <c r="C27" s="147" t="str">
        <f>'[5]A RENSEIGNER'!C30</f>
        <v>N3</v>
      </c>
      <c r="D27" s="148"/>
      <c r="E27" s="148">
        <f>'[5]POULE DE 3 '!J46</f>
        <v>0</v>
      </c>
      <c r="F27" s="148"/>
      <c r="G27" s="148"/>
      <c r="H27" s="148">
        <f>'[5]POULE DE 3 '!J29</f>
        <v>0</v>
      </c>
      <c r="I27" s="148"/>
      <c r="J27" s="149"/>
      <c r="K27" s="150"/>
      <c r="L27" s="151"/>
      <c r="M27" s="215" t="s">
        <v>105</v>
      </c>
      <c r="N27" s="216"/>
      <c r="O27" s="217" t="s">
        <v>106</v>
      </c>
      <c r="P27" s="218"/>
      <c r="Q27" s="223"/>
      <c r="R27" s="211"/>
      <c r="S27" s="211"/>
      <c r="T27" s="211"/>
      <c r="U27" s="213"/>
      <c r="V27" s="84"/>
    </row>
    <row r="28" spans="2:22" ht="46.95" customHeight="1" thickBot="1" x14ac:dyDescent="0.35">
      <c r="B28" s="83"/>
      <c r="C28" s="152" t="str">
        <f>'[5]A RENSEIGNER'!D30</f>
        <v>ABASM</v>
      </c>
      <c r="D28" s="153">
        <f>+'[5]POULE DE 3 '!I46</f>
        <v>0.34</v>
      </c>
      <c r="E28" s="154"/>
      <c r="F28" s="154">
        <f>IF(ISBLANK('[5]POULE DE 3 '!G46),"",'[5]POULE DE 3 '!G46)</f>
        <v>2</v>
      </c>
      <c r="G28" s="153">
        <f>+'[5]POULE DE 3 '!I29</f>
        <v>0.44444444444444442</v>
      </c>
      <c r="H28" s="154"/>
      <c r="I28" s="154">
        <f>IF(ISBLANK('[5]POULE DE 3 '!G29),"",'[5]POULE DE 3 '!G29)</f>
        <v>2</v>
      </c>
      <c r="J28" s="155"/>
      <c r="K28" s="156"/>
      <c r="L28" s="157"/>
      <c r="M28" s="219" t="str">
        <f>IF('[5]POULE DE 3 '!U29=0,"",'[5]POULE DE 3 '!U29)</f>
        <v/>
      </c>
      <c r="N28" s="220"/>
      <c r="O28" s="221">
        <f>IF('[5]POULE DE 3 '!V29=0,"",'[5]POULE DE 3 '!V29)</f>
        <v>2</v>
      </c>
      <c r="P28" s="222"/>
      <c r="Q28" s="224"/>
      <c r="R28" s="212"/>
      <c r="S28" s="212"/>
      <c r="T28" s="212"/>
      <c r="U28" s="214"/>
      <c r="V28" s="84"/>
    </row>
    <row r="29" spans="2:22" ht="16.2" thickTop="1" x14ac:dyDescent="0.3">
      <c r="B29" s="83"/>
      <c r="C29" s="3"/>
      <c r="D29" s="67"/>
      <c r="E29" s="67"/>
      <c r="F29" s="67"/>
      <c r="G29" s="67"/>
      <c r="H29" s="67"/>
      <c r="I29" s="67"/>
      <c r="J29" s="67"/>
      <c r="K29" s="67"/>
      <c r="L29" s="67"/>
      <c r="M29" s="3"/>
      <c r="N29" s="3"/>
      <c r="O29" s="3"/>
      <c r="P29" s="1"/>
      <c r="Q29" s="1"/>
      <c r="R29" s="1"/>
      <c r="S29" s="1"/>
      <c r="T29" s="1"/>
      <c r="U29" s="1"/>
      <c r="V29" s="84"/>
    </row>
    <row r="30" spans="2:22" ht="16.2" thickBot="1" x14ac:dyDescent="0.35">
      <c r="B30" s="158"/>
      <c r="C30" s="159"/>
      <c r="D30" s="160"/>
      <c r="E30" s="160"/>
      <c r="F30" s="160"/>
      <c r="G30" s="160"/>
      <c r="H30" s="160"/>
      <c r="I30" s="160"/>
      <c r="J30" s="160"/>
      <c r="K30" s="160"/>
      <c r="L30" s="160"/>
      <c r="M30" s="159"/>
      <c r="N30" s="159"/>
      <c r="O30" s="159"/>
      <c r="P30" s="161"/>
      <c r="Q30" s="161"/>
      <c r="R30" s="161"/>
      <c r="S30" s="161"/>
      <c r="T30" s="161"/>
      <c r="U30" s="161"/>
      <c r="V30" s="162"/>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5" priority="6" operator="equal">
      <formula>0</formula>
    </cfRule>
    <cfRule type="cellIs" dxfId="24" priority="7" operator="equal">
      <formula>2</formula>
    </cfRule>
    <cfRule type="cellIs" dxfId="23" priority="8" operator="equal">
      <formula>1</formula>
    </cfRule>
  </conditionalFormatting>
  <conditionalFormatting sqref="H19 K19 K23 E23 E27 H27">
    <cfRule type="containsErrors" dxfId="22" priority="5">
      <formula>ISERROR(E19)</formula>
    </cfRule>
  </conditionalFormatting>
  <conditionalFormatting sqref="C18">
    <cfRule type="expression" dxfId="21" priority="4">
      <formula>$R$18="1er"</formula>
    </cfRule>
  </conditionalFormatting>
  <conditionalFormatting sqref="R22:R24 R18:R20 R26:R28">
    <cfRule type="containsText" dxfId="20" priority="3" operator="containsText" text="1er">
      <formula>NOT(ISERROR(SEARCH("1er",R18)))</formula>
    </cfRule>
  </conditionalFormatting>
  <conditionalFormatting sqref="C22">
    <cfRule type="expression" dxfId="19" priority="2">
      <formula>$R$22="1er"</formula>
    </cfRule>
  </conditionalFormatting>
  <conditionalFormatting sqref="C26">
    <cfRule type="expression" dxfId="1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CA07-E271-4A82-9E4E-34F1BAFBA7FF}">
  <sheetPr>
    <pageSetUpPr fitToPage="1"/>
  </sheetPr>
  <dimension ref="A2:EB143"/>
  <sheetViews>
    <sheetView tabSelected="1" topLeftCell="D4" zoomScale="88" zoomScaleNormal="88" workbookViewId="0">
      <selection activeCell="Z39" sqref="Z39"/>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8.6640625" style="2" bestFit="1" customWidth="1" collapsed="1"/>
    <col min="4" max="4" width="25.5546875" style="2" bestFit="1" customWidth="1"/>
    <col min="5" max="5" width="13.10937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3" customWidth="1" collapsed="1"/>
    <col min="12" max="12" width="9" style="3" hidden="1" customWidth="1" outlineLevel="1"/>
    <col min="13" max="13" width="10.33203125" style="3" hidden="1" customWidth="1" outlineLevel="1"/>
    <col min="14" max="14" width="12.88671875" style="4" hidden="1" customWidth="1" outlineLevel="1"/>
    <col min="15" max="15" width="12.109375" style="3" hidden="1" customWidth="1" outlineLevel="1"/>
    <col min="16" max="16" width="12.6640625" style="3" customWidth="1" collapsed="1"/>
    <col min="17" max="17" width="15.88671875" style="3" customWidth="1"/>
    <col min="18" max="18" width="15.6640625" style="4" hidden="1" customWidth="1" outlineLevel="1"/>
    <col min="19" max="19" width="19" style="3" hidden="1" customWidth="1" outlineLevel="1"/>
    <col min="20" max="20" width="12.33203125" style="3" hidden="1" customWidth="1" outlineLevel="1"/>
    <col min="21" max="21" width="15.88671875" style="3" hidden="1" customWidth="1" outlineLevel="1"/>
    <col min="22" max="22" width="15.6640625" style="4" customWidth="1" collapsed="1"/>
    <col min="23" max="23" width="16.88671875" style="1" customWidth="1"/>
    <col min="24" max="24" width="16.88671875" style="4" customWidth="1" outlineLevel="1"/>
    <col min="25" max="27" width="10.6640625" style="1" customWidth="1" outlineLevel="1"/>
    <col min="28" max="28" width="10.6640625" style="1" customWidth="1"/>
    <col min="29" max="32" width="10.6640625" style="1"/>
    <col min="33" max="33" width="0" style="1" hidden="1" customWidth="1"/>
    <col min="34" max="256" width="10.6640625" style="1"/>
    <col min="257" max="257" width="10.33203125" style="1" bestFit="1" customWidth="1"/>
    <col min="258" max="258" width="0" style="1" hidden="1" customWidth="1"/>
    <col min="259" max="259" width="18.6640625" style="1" bestFit="1" customWidth="1"/>
    <col min="260" max="260" width="25.5546875" style="1" bestFit="1" customWidth="1"/>
    <col min="261" max="261" width="13.10937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7" width="0" style="1" hidden="1" customWidth="1"/>
    <col min="278" max="278" width="15.6640625" style="1" customWidth="1"/>
    <col min="279" max="280" width="16.88671875" style="1" customWidth="1"/>
    <col min="281" max="288" width="10.6640625" style="1"/>
    <col min="289" max="289" width="0" style="1" hidden="1" customWidth="1"/>
    <col min="290" max="512" width="10.6640625" style="1"/>
    <col min="513" max="513" width="10.33203125" style="1" bestFit="1" customWidth="1"/>
    <col min="514" max="514" width="0" style="1" hidden="1" customWidth="1"/>
    <col min="515" max="515" width="18.6640625" style="1" bestFit="1" customWidth="1"/>
    <col min="516" max="516" width="25.5546875" style="1" bestFit="1" customWidth="1"/>
    <col min="517" max="517" width="13.10937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3" width="0" style="1" hidden="1" customWidth="1"/>
    <col min="534" max="534" width="15.6640625" style="1" customWidth="1"/>
    <col min="535" max="536" width="16.88671875" style="1" customWidth="1"/>
    <col min="537" max="544" width="10.6640625" style="1"/>
    <col min="545" max="545" width="0" style="1" hidden="1" customWidth="1"/>
    <col min="546" max="768" width="10.6640625" style="1"/>
    <col min="769" max="769" width="10.33203125" style="1" bestFit="1" customWidth="1"/>
    <col min="770" max="770" width="0" style="1" hidden="1" customWidth="1"/>
    <col min="771" max="771" width="18.6640625" style="1" bestFit="1" customWidth="1"/>
    <col min="772" max="772" width="25.5546875" style="1" bestFit="1" customWidth="1"/>
    <col min="773" max="773" width="13.10937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9" width="0" style="1" hidden="1" customWidth="1"/>
    <col min="790" max="790" width="15.6640625" style="1" customWidth="1"/>
    <col min="791" max="792" width="16.88671875" style="1" customWidth="1"/>
    <col min="793" max="800" width="10.6640625" style="1"/>
    <col min="801" max="801" width="0" style="1" hidden="1" customWidth="1"/>
    <col min="802" max="1024" width="10.6640625" style="1"/>
    <col min="1025" max="1025" width="10.33203125" style="1" bestFit="1" customWidth="1"/>
    <col min="1026" max="1026" width="0" style="1" hidden="1" customWidth="1"/>
    <col min="1027" max="1027" width="18.6640625" style="1" bestFit="1" customWidth="1"/>
    <col min="1028" max="1028" width="25.5546875" style="1" bestFit="1" customWidth="1"/>
    <col min="1029" max="1029" width="13.10937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5" width="0" style="1" hidden="1" customWidth="1"/>
    <col min="1046" max="1046" width="15.6640625" style="1" customWidth="1"/>
    <col min="1047" max="1048" width="16.88671875" style="1" customWidth="1"/>
    <col min="1049" max="1056" width="10.6640625" style="1"/>
    <col min="1057" max="1057" width="0" style="1" hidden="1" customWidth="1"/>
    <col min="1058" max="1280" width="10.6640625" style="1"/>
    <col min="1281" max="1281" width="10.33203125" style="1" bestFit="1" customWidth="1"/>
    <col min="1282" max="1282" width="0" style="1" hidden="1" customWidth="1"/>
    <col min="1283" max="1283" width="18.6640625" style="1" bestFit="1" customWidth="1"/>
    <col min="1284" max="1284" width="25.5546875" style="1" bestFit="1" customWidth="1"/>
    <col min="1285" max="1285" width="13.10937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301" width="0" style="1" hidden="1" customWidth="1"/>
    <col min="1302" max="1302" width="15.6640625" style="1" customWidth="1"/>
    <col min="1303" max="1304" width="16.88671875" style="1" customWidth="1"/>
    <col min="1305" max="1312" width="10.6640625" style="1"/>
    <col min="1313" max="1313" width="0" style="1" hidden="1" customWidth="1"/>
    <col min="1314" max="1536" width="10.6640625" style="1"/>
    <col min="1537" max="1537" width="10.33203125" style="1" bestFit="1" customWidth="1"/>
    <col min="1538" max="1538" width="0" style="1" hidden="1" customWidth="1"/>
    <col min="1539" max="1539" width="18.6640625" style="1" bestFit="1" customWidth="1"/>
    <col min="1540" max="1540" width="25.5546875" style="1" bestFit="1" customWidth="1"/>
    <col min="1541" max="1541" width="13.10937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7" width="0" style="1" hidden="1" customWidth="1"/>
    <col min="1558" max="1558" width="15.6640625" style="1" customWidth="1"/>
    <col min="1559" max="1560" width="16.88671875" style="1" customWidth="1"/>
    <col min="1561" max="1568" width="10.6640625" style="1"/>
    <col min="1569" max="1569" width="0" style="1" hidden="1" customWidth="1"/>
    <col min="1570" max="1792" width="10.6640625" style="1"/>
    <col min="1793" max="1793" width="10.33203125" style="1" bestFit="1" customWidth="1"/>
    <col min="1794" max="1794" width="0" style="1" hidden="1" customWidth="1"/>
    <col min="1795" max="1795" width="18.6640625" style="1" bestFit="1" customWidth="1"/>
    <col min="1796" max="1796" width="25.5546875" style="1" bestFit="1" customWidth="1"/>
    <col min="1797" max="1797" width="13.10937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3" width="0" style="1" hidden="1" customWidth="1"/>
    <col min="1814" max="1814" width="15.6640625" style="1" customWidth="1"/>
    <col min="1815" max="1816" width="16.88671875" style="1" customWidth="1"/>
    <col min="1817" max="1824" width="10.6640625" style="1"/>
    <col min="1825" max="1825" width="0" style="1" hidden="1" customWidth="1"/>
    <col min="1826" max="2048" width="10.6640625" style="1"/>
    <col min="2049" max="2049" width="10.33203125" style="1" bestFit="1" customWidth="1"/>
    <col min="2050" max="2050" width="0" style="1" hidden="1" customWidth="1"/>
    <col min="2051" max="2051" width="18.6640625" style="1" bestFit="1" customWidth="1"/>
    <col min="2052" max="2052" width="25.5546875" style="1" bestFit="1" customWidth="1"/>
    <col min="2053" max="2053" width="13.10937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9" width="0" style="1" hidden="1" customWidth="1"/>
    <col min="2070" max="2070" width="15.6640625" style="1" customWidth="1"/>
    <col min="2071" max="2072" width="16.88671875" style="1" customWidth="1"/>
    <col min="2073" max="2080" width="10.6640625" style="1"/>
    <col min="2081" max="2081" width="0" style="1" hidden="1" customWidth="1"/>
    <col min="2082" max="2304" width="10.6640625" style="1"/>
    <col min="2305" max="2305" width="10.33203125" style="1" bestFit="1" customWidth="1"/>
    <col min="2306" max="2306" width="0" style="1" hidden="1" customWidth="1"/>
    <col min="2307" max="2307" width="18.6640625" style="1" bestFit="1" customWidth="1"/>
    <col min="2308" max="2308" width="25.5546875" style="1" bestFit="1" customWidth="1"/>
    <col min="2309" max="2309" width="13.10937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5" width="0" style="1" hidden="1" customWidth="1"/>
    <col min="2326" max="2326" width="15.6640625" style="1" customWidth="1"/>
    <col min="2327" max="2328" width="16.88671875" style="1" customWidth="1"/>
    <col min="2329" max="2336" width="10.6640625" style="1"/>
    <col min="2337" max="2337" width="0" style="1" hidden="1" customWidth="1"/>
    <col min="2338" max="2560" width="10.6640625" style="1"/>
    <col min="2561" max="2561" width="10.33203125" style="1" bestFit="1" customWidth="1"/>
    <col min="2562" max="2562" width="0" style="1" hidden="1" customWidth="1"/>
    <col min="2563" max="2563" width="18.6640625" style="1" bestFit="1" customWidth="1"/>
    <col min="2564" max="2564" width="25.5546875" style="1" bestFit="1" customWidth="1"/>
    <col min="2565" max="2565" width="13.10937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81" width="0" style="1" hidden="1" customWidth="1"/>
    <col min="2582" max="2582" width="15.6640625" style="1" customWidth="1"/>
    <col min="2583" max="2584" width="16.88671875" style="1" customWidth="1"/>
    <col min="2585" max="2592" width="10.6640625" style="1"/>
    <col min="2593" max="2593" width="0" style="1" hidden="1" customWidth="1"/>
    <col min="2594" max="2816" width="10.6640625" style="1"/>
    <col min="2817" max="2817" width="10.33203125" style="1" bestFit="1" customWidth="1"/>
    <col min="2818" max="2818" width="0" style="1" hidden="1" customWidth="1"/>
    <col min="2819" max="2819" width="18.6640625" style="1" bestFit="1" customWidth="1"/>
    <col min="2820" max="2820" width="25.5546875" style="1" bestFit="1" customWidth="1"/>
    <col min="2821" max="2821" width="13.10937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7" width="0" style="1" hidden="1" customWidth="1"/>
    <col min="2838" max="2838" width="15.6640625" style="1" customWidth="1"/>
    <col min="2839" max="2840" width="16.88671875" style="1" customWidth="1"/>
    <col min="2841" max="2848" width="10.6640625" style="1"/>
    <col min="2849" max="2849" width="0" style="1" hidden="1" customWidth="1"/>
    <col min="2850" max="3072" width="10.6640625" style="1"/>
    <col min="3073" max="3073" width="10.33203125" style="1" bestFit="1" customWidth="1"/>
    <col min="3074" max="3074" width="0" style="1" hidden="1" customWidth="1"/>
    <col min="3075" max="3075" width="18.6640625" style="1" bestFit="1" customWidth="1"/>
    <col min="3076" max="3076" width="25.5546875" style="1" bestFit="1" customWidth="1"/>
    <col min="3077" max="3077" width="13.10937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3" width="0" style="1" hidden="1" customWidth="1"/>
    <col min="3094" max="3094" width="15.6640625" style="1" customWidth="1"/>
    <col min="3095" max="3096" width="16.88671875" style="1" customWidth="1"/>
    <col min="3097" max="3104" width="10.6640625" style="1"/>
    <col min="3105" max="3105" width="0" style="1" hidden="1" customWidth="1"/>
    <col min="3106" max="3328" width="10.6640625" style="1"/>
    <col min="3329" max="3329" width="10.33203125" style="1" bestFit="1" customWidth="1"/>
    <col min="3330" max="3330" width="0" style="1" hidden="1" customWidth="1"/>
    <col min="3331" max="3331" width="18.6640625" style="1" bestFit="1" customWidth="1"/>
    <col min="3332" max="3332" width="25.5546875" style="1" bestFit="1" customWidth="1"/>
    <col min="3333" max="3333" width="13.10937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9" width="0" style="1" hidden="1" customWidth="1"/>
    <col min="3350" max="3350" width="15.6640625" style="1" customWidth="1"/>
    <col min="3351" max="3352" width="16.88671875" style="1" customWidth="1"/>
    <col min="3353" max="3360" width="10.6640625" style="1"/>
    <col min="3361" max="3361" width="0" style="1" hidden="1" customWidth="1"/>
    <col min="3362" max="3584" width="10.6640625" style="1"/>
    <col min="3585" max="3585" width="10.33203125" style="1" bestFit="1" customWidth="1"/>
    <col min="3586" max="3586" width="0" style="1" hidden="1" customWidth="1"/>
    <col min="3587" max="3587" width="18.6640625" style="1" bestFit="1" customWidth="1"/>
    <col min="3588" max="3588" width="25.5546875" style="1" bestFit="1" customWidth="1"/>
    <col min="3589" max="3589" width="13.10937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5" width="0" style="1" hidden="1" customWidth="1"/>
    <col min="3606" max="3606" width="15.6640625" style="1" customWidth="1"/>
    <col min="3607" max="3608" width="16.88671875" style="1" customWidth="1"/>
    <col min="3609" max="3616" width="10.6640625" style="1"/>
    <col min="3617" max="3617" width="0" style="1" hidden="1" customWidth="1"/>
    <col min="3618" max="3840" width="10.6640625" style="1"/>
    <col min="3841" max="3841" width="10.33203125" style="1" bestFit="1" customWidth="1"/>
    <col min="3842" max="3842" width="0" style="1" hidden="1" customWidth="1"/>
    <col min="3843" max="3843" width="18.6640625" style="1" bestFit="1" customWidth="1"/>
    <col min="3844" max="3844" width="25.5546875" style="1" bestFit="1" customWidth="1"/>
    <col min="3845" max="3845" width="13.10937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61" width="0" style="1" hidden="1" customWidth="1"/>
    <col min="3862" max="3862" width="15.6640625" style="1" customWidth="1"/>
    <col min="3863" max="3864" width="16.88671875" style="1" customWidth="1"/>
    <col min="3865" max="3872" width="10.6640625" style="1"/>
    <col min="3873" max="3873" width="0" style="1" hidden="1" customWidth="1"/>
    <col min="3874" max="4096" width="10.6640625" style="1"/>
    <col min="4097" max="4097" width="10.33203125" style="1" bestFit="1" customWidth="1"/>
    <col min="4098" max="4098" width="0" style="1" hidden="1" customWidth="1"/>
    <col min="4099" max="4099" width="18.6640625" style="1" bestFit="1" customWidth="1"/>
    <col min="4100" max="4100" width="25.5546875" style="1" bestFit="1" customWidth="1"/>
    <col min="4101" max="4101" width="13.10937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7" width="0" style="1" hidden="1" customWidth="1"/>
    <col min="4118" max="4118" width="15.6640625" style="1" customWidth="1"/>
    <col min="4119" max="4120" width="16.88671875" style="1" customWidth="1"/>
    <col min="4121" max="4128" width="10.6640625" style="1"/>
    <col min="4129" max="4129" width="0" style="1" hidden="1" customWidth="1"/>
    <col min="4130" max="4352" width="10.6640625" style="1"/>
    <col min="4353" max="4353" width="10.33203125" style="1" bestFit="1" customWidth="1"/>
    <col min="4354" max="4354" width="0" style="1" hidden="1" customWidth="1"/>
    <col min="4355" max="4355" width="18.6640625" style="1" bestFit="1" customWidth="1"/>
    <col min="4356" max="4356" width="25.5546875" style="1" bestFit="1" customWidth="1"/>
    <col min="4357" max="4357" width="13.10937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3" width="0" style="1" hidden="1" customWidth="1"/>
    <col min="4374" max="4374" width="15.6640625" style="1" customWidth="1"/>
    <col min="4375" max="4376" width="16.88671875" style="1" customWidth="1"/>
    <col min="4377" max="4384" width="10.6640625" style="1"/>
    <col min="4385" max="4385" width="0" style="1" hidden="1" customWidth="1"/>
    <col min="4386" max="4608" width="10.6640625" style="1"/>
    <col min="4609" max="4609" width="10.33203125" style="1" bestFit="1" customWidth="1"/>
    <col min="4610" max="4610" width="0" style="1" hidden="1" customWidth="1"/>
    <col min="4611" max="4611" width="18.6640625" style="1" bestFit="1" customWidth="1"/>
    <col min="4612" max="4612" width="25.5546875" style="1" bestFit="1" customWidth="1"/>
    <col min="4613" max="4613" width="13.10937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9" width="0" style="1" hidden="1" customWidth="1"/>
    <col min="4630" max="4630" width="15.6640625" style="1" customWidth="1"/>
    <col min="4631" max="4632" width="16.88671875" style="1" customWidth="1"/>
    <col min="4633" max="4640" width="10.6640625" style="1"/>
    <col min="4641" max="4641" width="0" style="1" hidden="1" customWidth="1"/>
    <col min="4642" max="4864" width="10.6640625" style="1"/>
    <col min="4865" max="4865" width="10.33203125" style="1" bestFit="1" customWidth="1"/>
    <col min="4866" max="4866" width="0" style="1" hidden="1" customWidth="1"/>
    <col min="4867" max="4867" width="18.6640625" style="1" bestFit="1" customWidth="1"/>
    <col min="4868" max="4868" width="25.5546875" style="1" bestFit="1" customWidth="1"/>
    <col min="4869" max="4869" width="13.10937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5" width="0" style="1" hidden="1" customWidth="1"/>
    <col min="4886" max="4886" width="15.6640625" style="1" customWidth="1"/>
    <col min="4887" max="4888" width="16.88671875" style="1" customWidth="1"/>
    <col min="4889" max="4896" width="10.6640625" style="1"/>
    <col min="4897" max="4897" width="0" style="1" hidden="1" customWidth="1"/>
    <col min="4898" max="5120" width="10.6640625" style="1"/>
    <col min="5121" max="5121" width="10.33203125" style="1" bestFit="1" customWidth="1"/>
    <col min="5122" max="5122" width="0" style="1" hidden="1" customWidth="1"/>
    <col min="5123" max="5123" width="18.6640625" style="1" bestFit="1" customWidth="1"/>
    <col min="5124" max="5124" width="25.5546875" style="1" bestFit="1" customWidth="1"/>
    <col min="5125" max="5125" width="13.10937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41" width="0" style="1" hidden="1" customWidth="1"/>
    <col min="5142" max="5142" width="15.6640625" style="1" customWidth="1"/>
    <col min="5143" max="5144" width="16.88671875" style="1" customWidth="1"/>
    <col min="5145" max="5152" width="10.6640625" style="1"/>
    <col min="5153" max="5153" width="0" style="1" hidden="1" customWidth="1"/>
    <col min="5154" max="5376" width="10.6640625" style="1"/>
    <col min="5377" max="5377" width="10.33203125" style="1" bestFit="1" customWidth="1"/>
    <col min="5378" max="5378" width="0" style="1" hidden="1" customWidth="1"/>
    <col min="5379" max="5379" width="18.6640625" style="1" bestFit="1" customWidth="1"/>
    <col min="5380" max="5380" width="25.5546875" style="1" bestFit="1" customWidth="1"/>
    <col min="5381" max="5381" width="13.10937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7" width="0" style="1" hidden="1" customWidth="1"/>
    <col min="5398" max="5398" width="15.6640625" style="1" customWidth="1"/>
    <col min="5399" max="5400" width="16.88671875" style="1" customWidth="1"/>
    <col min="5401" max="5408" width="10.6640625" style="1"/>
    <col min="5409" max="5409" width="0" style="1" hidden="1" customWidth="1"/>
    <col min="5410" max="5632" width="10.6640625" style="1"/>
    <col min="5633" max="5633" width="10.33203125" style="1" bestFit="1" customWidth="1"/>
    <col min="5634" max="5634" width="0" style="1" hidden="1" customWidth="1"/>
    <col min="5635" max="5635" width="18.6640625" style="1" bestFit="1" customWidth="1"/>
    <col min="5636" max="5636" width="25.5546875" style="1" bestFit="1" customWidth="1"/>
    <col min="5637" max="5637" width="13.10937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3" width="0" style="1" hidden="1" customWidth="1"/>
    <col min="5654" max="5654" width="15.6640625" style="1" customWidth="1"/>
    <col min="5655" max="5656" width="16.88671875" style="1" customWidth="1"/>
    <col min="5657" max="5664" width="10.6640625" style="1"/>
    <col min="5665" max="5665" width="0" style="1" hidden="1" customWidth="1"/>
    <col min="5666" max="5888" width="10.6640625" style="1"/>
    <col min="5889" max="5889" width="10.33203125" style="1" bestFit="1" customWidth="1"/>
    <col min="5890" max="5890" width="0" style="1" hidden="1" customWidth="1"/>
    <col min="5891" max="5891" width="18.6640625" style="1" bestFit="1" customWidth="1"/>
    <col min="5892" max="5892" width="25.5546875" style="1" bestFit="1" customWidth="1"/>
    <col min="5893" max="5893" width="13.10937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9" width="0" style="1" hidden="1" customWidth="1"/>
    <col min="5910" max="5910" width="15.6640625" style="1" customWidth="1"/>
    <col min="5911" max="5912" width="16.88671875" style="1" customWidth="1"/>
    <col min="5913" max="5920" width="10.6640625" style="1"/>
    <col min="5921" max="5921" width="0" style="1" hidden="1" customWidth="1"/>
    <col min="5922" max="6144" width="10.6640625" style="1"/>
    <col min="6145" max="6145" width="10.33203125" style="1" bestFit="1" customWidth="1"/>
    <col min="6146" max="6146" width="0" style="1" hidden="1" customWidth="1"/>
    <col min="6147" max="6147" width="18.6640625" style="1" bestFit="1" customWidth="1"/>
    <col min="6148" max="6148" width="25.5546875" style="1" bestFit="1" customWidth="1"/>
    <col min="6149" max="6149" width="13.10937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5" width="0" style="1" hidden="1" customWidth="1"/>
    <col min="6166" max="6166" width="15.6640625" style="1" customWidth="1"/>
    <col min="6167" max="6168" width="16.88671875" style="1" customWidth="1"/>
    <col min="6169" max="6176" width="10.6640625" style="1"/>
    <col min="6177" max="6177" width="0" style="1" hidden="1" customWidth="1"/>
    <col min="6178" max="6400" width="10.6640625" style="1"/>
    <col min="6401" max="6401" width="10.33203125" style="1" bestFit="1" customWidth="1"/>
    <col min="6402" max="6402" width="0" style="1" hidden="1" customWidth="1"/>
    <col min="6403" max="6403" width="18.6640625" style="1" bestFit="1" customWidth="1"/>
    <col min="6404" max="6404" width="25.5546875" style="1" bestFit="1" customWidth="1"/>
    <col min="6405" max="6405" width="13.10937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21" width="0" style="1" hidden="1" customWidth="1"/>
    <col min="6422" max="6422" width="15.6640625" style="1" customWidth="1"/>
    <col min="6423" max="6424" width="16.88671875" style="1" customWidth="1"/>
    <col min="6425" max="6432" width="10.6640625" style="1"/>
    <col min="6433" max="6433" width="0" style="1" hidden="1" customWidth="1"/>
    <col min="6434" max="6656" width="10.6640625" style="1"/>
    <col min="6657" max="6657" width="10.33203125" style="1" bestFit="1" customWidth="1"/>
    <col min="6658" max="6658" width="0" style="1" hidden="1" customWidth="1"/>
    <col min="6659" max="6659" width="18.6640625" style="1" bestFit="1" customWidth="1"/>
    <col min="6660" max="6660" width="25.5546875" style="1" bestFit="1" customWidth="1"/>
    <col min="6661" max="6661" width="13.10937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7" width="0" style="1" hidden="1" customWidth="1"/>
    <col min="6678" max="6678" width="15.6640625" style="1" customWidth="1"/>
    <col min="6679" max="6680" width="16.88671875" style="1" customWidth="1"/>
    <col min="6681" max="6688" width="10.6640625" style="1"/>
    <col min="6689" max="6689" width="0" style="1" hidden="1" customWidth="1"/>
    <col min="6690" max="6912" width="10.6640625" style="1"/>
    <col min="6913" max="6913" width="10.33203125" style="1" bestFit="1" customWidth="1"/>
    <col min="6914" max="6914" width="0" style="1" hidden="1" customWidth="1"/>
    <col min="6915" max="6915" width="18.6640625" style="1" bestFit="1" customWidth="1"/>
    <col min="6916" max="6916" width="25.5546875" style="1" bestFit="1" customWidth="1"/>
    <col min="6917" max="6917" width="13.10937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3" width="0" style="1" hidden="1" customWidth="1"/>
    <col min="6934" max="6934" width="15.6640625" style="1" customWidth="1"/>
    <col min="6935" max="6936" width="16.88671875" style="1" customWidth="1"/>
    <col min="6937" max="6944" width="10.6640625" style="1"/>
    <col min="6945" max="6945" width="0" style="1" hidden="1" customWidth="1"/>
    <col min="6946" max="7168" width="10.6640625" style="1"/>
    <col min="7169" max="7169" width="10.33203125" style="1" bestFit="1" customWidth="1"/>
    <col min="7170" max="7170" width="0" style="1" hidden="1" customWidth="1"/>
    <col min="7171" max="7171" width="18.6640625" style="1" bestFit="1" customWidth="1"/>
    <col min="7172" max="7172" width="25.5546875" style="1" bestFit="1" customWidth="1"/>
    <col min="7173" max="7173" width="13.10937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9" width="0" style="1" hidden="1" customWidth="1"/>
    <col min="7190" max="7190" width="15.6640625" style="1" customWidth="1"/>
    <col min="7191" max="7192" width="16.88671875" style="1" customWidth="1"/>
    <col min="7193" max="7200" width="10.6640625" style="1"/>
    <col min="7201" max="7201" width="0" style="1" hidden="1" customWidth="1"/>
    <col min="7202" max="7424" width="10.6640625" style="1"/>
    <col min="7425" max="7425" width="10.33203125" style="1" bestFit="1" customWidth="1"/>
    <col min="7426" max="7426" width="0" style="1" hidden="1" customWidth="1"/>
    <col min="7427" max="7427" width="18.6640625" style="1" bestFit="1" customWidth="1"/>
    <col min="7428" max="7428" width="25.5546875" style="1" bestFit="1" customWidth="1"/>
    <col min="7429" max="7429" width="13.10937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5" width="0" style="1" hidden="1" customWidth="1"/>
    <col min="7446" max="7446" width="15.6640625" style="1" customWidth="1"/>
    <col min="7447" max="7448" width="16.88671875" style="1" customWidth="1"/>
    <col min="7449" max="7456" width="10.6640625" style="1"/>
    <col min="7457" max="7457" width="0" style="1" hidden="1" customWidth="1"/>
    <col min="7458" max="7680" width="10.6640625" style="1"/>
    <col min="7681" max="7681" width="10.33203125" style="1" bestFit="1" customWidth="1"/>
    <col min="7682" max="7682" width="0" style="1" hidden="1" customWidth="1"/>
    <col min="7683" max="7683" width="18.6640625" style="1" bestFit="1" customWidth="1"/>
    <col min="7684" max="7684" width="25.5546875" style="1" bestFit="1" customWidth="1"/>
    <col min="7685" max="7685" width="13.10937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701" width="0" style="1" hidden="1" customWidth="1"/>
    <col min="7702" max="7702" width="15.6640625" style="1" customWidth="1"/>
    <col min="7703" max="7704" width="16.88671875" style="1" customWidth="1"/>
    <col min="7705" max="7712" width="10.6640625" style="1"/>
    <col min="7713" max="7713" width="0" style="1" hidden="1" customWidth="1"/>
    <col min="7714" max="7936" width="10.6640625" style="1"/>
    <col min="7937" max="7937" width="10.33203125" style="1" bestFit="1" customWidth="1"/>
    <col min="7938" max="7938" width="0" style="1" hidden="1" customWidth="1"/>
    <col min="7939" max="7939" width="18.6640625" style="1" bestFit="1" customWidth="1"/>
    <col min="7940" max="7940" width="25.5546875" style="1" bestFit="1" customWidth="1"/>
    <col min="7941" max="7941" width="13.10937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7" width="0" style="1" hidden="1" customWidth="1"/>
    <col min="7958" max="7958" width="15.6640625" style="1" customWidth="1"/>
    <col min="7959" max="7960" width="16.88671875" style="1" customWidth="1"/>
    <col min="7961" max="7968" width="10.6640625" style="1"/>
    <col min="7969" max="7969" width="0" style="1" hidden="1" customWidth="1"/>
    <col min="7970" max="8192" width="10.6640625" style="1"/>
    <col min="8193" max="8193" width="10.33203125" style="1" bestFit="1" customWidth="1"/>
    <col min="8194" max="8194" width="0" style="1" hidden="1" customWidth="1"/>
    <col min="8195" max="8195" width="18.6640625" style="1" bestFit="1" customWidth="1"/>
    <col min="8196" max="8196" width="25.5546875" style="1" bestFit="1" customWidth="1"/>
    <col min="8197" max="8197" width="13.10937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3" width="0" style="1" hidden="1" customWidth="1"/>
    <col min="8214" max="8214" width="15.6640625" style="1" customWidth="1"/>
    <col min="8215" max="8216" width="16.88671875" style="1" customWidth="1"/>
    <col min="8217" max="8224" width="10.6640625" style="1"/>
    <col min="8225" max="8225" width="0" style="1" hidden="1" customWidth="1"/>
    <col min="8226" max="8448" width="10.6640625" style="1"/>
    <col min="8449" max="8449" width="10.33203125" style="1" bestFit="1" customWidth="1"/>
    <col min="8450" max="8450" width="0" style="1" hidden="1" customWidth="1"/>
    <col min="8451" max="8451" width="18.6640625" style="1" bestFit="1" customWidth="1"/>
    <col min="8452" max="8452" width="25.5546875" style="1" bestFit="1" customWidth="1"/>
    <col min="8453" max="8453" width="13.10937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9" width="0" style="1" hidden="1" customWidth="1"/>
    <col min="8470" max="8470" width="15.6640625" style="1" customWidth="1"/>
    <col min="8471" max="8472" width="16.88671875" style="1" customWidth="1"/>
    <col min="8473" max="8480" width="10.6640625" style="1"/>
    <col min="8481" max="8481" width="0" style="1" hidden="1" customWidth="1"/>
    <col min="8482" max="8704" width="10.6640625" style="1"/>
    <col min="8705" max="8705" width="10.33203125" style="1" bestFit="1" customWidth="1"/>
    <col min="8706" max="8706" width="0" style="1" hidden="1" customWidth="1"/>
    <col min="8707" max="8707" width="18.6640625" style="1" bestFit="1" customWidth="1"/>
    <col min="8708" max="8708" width="25.5546875" style="1" bestFit="1" customWidth="1"/>
    <col min="8709" max="8709" width="13.10937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5" width="0" style="1" hidden="1" customWidth="1"/>
    <col min="8726" max="8726" width="15.6640625" style="1" customWidth="1"/>
    <col min="8727" max="8728" width="16.88671875" style="1" customWidth="1"/>
    <col min="8729" max="8736" width="10.6640625" style="1"/>
    <col min="8737" max="8737" width="0" style="1" hidden="1" customWidth="1"/>
    <col min="8738" max="8960" width="10.6640625" style="1"/>
    <col min="8961" max="8961" width="10.33203125" style="1" bestFit="1" customWidth="1"/>
    <col min="8962" max="8962" width="0" style="1" hidden="1" customWidth="1"/>
    <col min="8963" max="8963" width="18.6640625" style="1" bestFit="1" customWidth="1"/>
    <col min="8964" max="8964" width="25.5546875" style="1" bestFit="1" customWidth="1"/>
    <col min="8965" max="8965" width="13.10937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81" width="0" style="1" hidden="1" customWidth="1"/>
    <col min="8982" max="8982" width="15.6640625" style="1" customWidth="1"/>
    <col min="8983" max="8984" width="16.88671875" style="1" customWidth="1"/>
    <col min="8985" max="8992" width="10.6640625" style="1"/>
    <col min="8993" max="8993" width="0" style="1" hidden="1" customWidth="1"/>
    <col min="8994" max="9216" width="10.6640625" style="1"/>
    <col min="9217" max="9217" width="10.33203125" style="1" bestFit="1" customWidth="1"/>
    <col min="9218" max="9218" width="0" style="1" hidden="1" customWidth="1"/>
    <col min="9219" max="9219" width="18.6640625" style="1" bestFit="1" customWidth="1"/>
    <col min="9220" max="9220" width="25.5546875" style="1" bestFit="1" customWidth="1"/>
    <col min="9221" max="9221" width="13.10937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7" width="0" style="1" hidden="1" customWidth="1"/>
    <col min="9238" max="9238" width="15.6640625" style="1" customWidth="1"/>
    <col min="9239" max="9240" width="16.88671875" style="1" customWidth="1"/>
    <col min="9241" max="9248" width="10.6640625" style="1"/>
    <col min="9249" max="9249" width="0" style="1" hidden="1" customWidth="1"/>
    <col min="9250" max="9472" width="10.6640625" style="1"/>
    <col min="9473" max="9473" width="10.33203125" style="1" bestFit="1" customWidth="1"/>
    <col min="9474" max="9474" width="0" style="1" hidden="1" customWidth="1"/>
    <col min="9475" max="9475" width="18.6640625" style="1" bestFit="1" customWidth="1"/>
    <col min="9476" max="9476" width="25.5546875" style="1" bestFit="1" customWidth="1"/>
    <col min="9477" max="9477" width="13.10937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3" width="0" style="1" hidden="1" customWidth="1"/>
    <col min="9494" max="9494" width="15.6640625" style="1" customWidth="1"/>
    <col min="9495" max="9496" width="16.88671875" style="1" customWidth="1"/>
    <col min="9497" max="9504" width="10.6640625" style="1"/>
    <col min="9505" max="9505" width="0" style="1" hidden="1" customWidth="1"/>
    <col min="9506" max="9728" width="10.6640625" style="1"/>
    <col min="9729" max="9729" width="10.33203125" style="1" bestFit="1" customWidth="1"/>
    <col min="9730" max="9730" width="0" style="1" hidden="1" customWidth="1"/>
    <col min="9731" max="9731" width="18.6640625" style="1" bestFit="1" customWidth="1"/>
    <col min="9732" max="9732" width="25.5546875" style="1" bestFit="1" customWidth="1"/>
    <col min="9733" max="9733" width="13.10937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9" width="0" style="1" hidden="1" customWidth="1"/>
    <col min="9750" max="9750" width="15.6640625" style="1" customWidth="1"/>
    <col min="9751" max="9752" width="16.88671875" style="1" customWidth="1"/>
    <col min="9753" max="9760" width="10.6640625" style="1"/>
    <col min="9761" max="9761" width="0" style="1" hidden="1" customWidth="1"/>
    <col min="9762" max="9984" width="10.6640625" style="1"/>
    <col min="9985" max="9985" width="10.33203125" style="1" bestFit="1" customWidth="1"/>
    <col min="9986" max="9986" width="0" style="1" hidden="1" customWidth="1"/>
    <col min="9987" max="9987" width="18.6640625" style="1" bestFit="1" customWidth="1"/>
    <col min="9988" max="9988" width="25.5546875" style="1" bestFit="1" customWidth="1"/>
    <col min="9989" max="9989" width="13.10937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5" width="0" style="1" hidden="1" customWidth="1"/>
    <col min="10006" max="10006" width="15.6640625" style="1" customWidth="1"/>
    <col min="10007" max="10008" width="16.88671875" style="1" customWidth="1"/>
    <col min="10009"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8.6640625" style="1" bestFit="1" customWidth="1"/>
    <col min="10244" max="10244" width="25.5546875" style="1" bestFit="1" customWidth="1"/>
    <col min="10245" max="10245" width="13.10937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61" width="0" style="1" hidden="1" customWidth="1"/>
    <col min="10262" max="10262" width="15.6640625" style="1" customWidth="1"/>
    <col min="10263" max="10264" width="16.88671875" style="1" customWidth="1"/>
    <col min="10265"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8.6640625" style="1" bestFit="1" customWidth="1"/>
    <col min="10500" max="10500" width="25.5546875" style="1" bestFit="1" customWidth="1"/>
    <col min="10501" max="10501" width="13.10937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7" width="0" style="1" hidden="1" customWidth="1"/>
    <col min="10518" max="10518" width="15.6640625" style="1" customWidth="1"/>
    <col min="10519" max="10520" width="16.88671875" style="1" customWidth="1"/>
    <col min="10521"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8.6640625" style="1" bestFit="1" customWidth="1"/>
    <col min="10756" max="10756" width="25.5546875" style="1" bestFit="1" customWidth="1"/>
    <col min="10757" max="10757" width="13.10937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3" width="0" style="1" hidden="1" customWidth="1"/>
    <col min="10774" max="10774" width="15.6640625" style="1" customWidth="1"/>
    <col min="10775" max="10776" width="16.88671875" style="1" customWidth="1"/>
    <col min="10777"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8.6640625" style="1" bestFit="1" customWidth="1"/>
    <col min="11012" max="11012" width="25.5546875" style="1" bestFit="1" customWidth="1"/>
    <col min="11013" max="11013" width="13.10937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9" width="0" style="1" hidden="1" customWidth="1"/>
    <col min="11030" max="11030" width="15.6640625" style="1" customWidth="1"/>
    <col min="11031" max="11032" width="16.88671875" style="1" customWidth="1"/>
    <col min="11033"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8.6640625" style="1" bestFit="1" customWidth="1"/>
    <col min="11268" max="11268" width="25.5546875" style="1" bestFit="1" customWidth="1"/>
    <col min="11269" max="11269" width="13.10937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5" width="0" style="1" hidden="1" customWidth="1"/>
    <col min="11286" max="11286" width="15.6640625" style="1" customWidth="1"/>
    <col min="11287" max="11288" width="16.88671875" style="1" customWidth="1"/>
    <col min="11289"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8.6640625" style="1" bestFit="1" customWidth="1"/>
    <col min="11524" max="11524" width="25.5546875" style="1" bestFit="1" customWidth="1"/>
    <col min="11525" max="11525" width="13.10937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41" width="0" style="1" hidden="1" customWidth="1"/>
    <col min="11542" max="11542" width="15.6640625" style="1" customWidth="1"/>
    <col min="11543" max="11544" width="16.88671875" style="1" customWidth="1"/>
    <col min="11545"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8.6640625" style="1" bestFit="1" customWidth="1"/>
    <col min="11780" max="11780" width="25.5546875" style="1" bestFit="1" customWidth="1"/>
    <col min="11781" max="11781" width="13.10937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7" width="0" style="1" hidden="1" customWidth="1"/>
    <col min="11798" max="11798" width="15.6640625" style="1" customWidth="1"/>
    <col min="11799" max="11800" width="16.88671875" style="1" customWidth="1"/>
    <col min="11801"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8.6640625" style="1" bestFit="1" customWidth="1"/>
    <col min="12036" max="12036" width="25.5546875" style="1" bestFit="1" customWidth="1"/>
    <col min="12037" max="12037" width="13.10937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3" width="0" style="1" hidden="1" customWidth="1"/>
    <col min="12054" max="12054" width="15.6640625" style="1" customWidth="1"/>
    <col min="12055" max="12056" width="16.88671875" style="1" customWidth="1"/>
    <col min="12057"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8.6640625" style="1" bestFit="1" customWidth="1"/>
    <col min="12292" max="12292" width="25.5546875" style="1" bestFit="1" customWidth="1"/>
    <col min="12293" max="12293" width="13.10937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9" width="0" style="1" hidden="1" customWidth="1"/>
    <col min="12310" max="12310" width="15.6640625" style="1" customWidth="1"/>
    <col min="12311" max="12312" width="16.88671875" style="1" customWidth="1"/>
    <col min="12313"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8.6640625" style="1" bestFit="1" customWidth="1"/>
    <col min="12548" max="12548" width="25.5546875" style="1" bestFit="1" customWidth="1"/>
    <col min="12549" max="12549" width="13.10937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5" width="0" style="1" hidden="1" customWidth="1"/>
    <col min="12566" max="12566" width="15.6640625" style="1" customWidth="1"/>
    <col min="12567" max="12568" width="16.88671875" style="1" customWidth="1"/>
    <col min="12569"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8.6640625" style="1" bestFit="1" customWidth="1"/>
    <col min="12804" max="12804" width="25.5546875" style="1" bestFit="1" customWidth="1"/>
    <col min="12805" max="12805" width="13.10937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21" width="0" style="1" hidden="1" customWidth="1"/>
    <col min="12822" max="12822" width="15.6640625" style="1" customWidth="1"/>
    <col min="12823" max="12824" width="16.88671875" style="1" customWidth="1"/>
    <col min="12825"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8.6640625" style="1" bestFit="1" customWidth="1"/>
    <col min="13060" max="13060" width="25.5546875" style="1" bestFit="1" customWidth="1"/>
    <col min="13061" max="13061" width="13.10937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7" width="0" style="1" hidden="1" customWidth="1"/>
    <col min="13078" max="13078" width="15.6640625" style="1" customWidth="1"/>
    <col min="13079" max="13080" width="16.88671875" style="1" customWidth="1"/>
    <col min="13081"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8.6640625" style="1" bestFit="1" customWidth="1"/>
    <col min="13316" max="13316" width="25.5546875" style="1" bestFit="1" customWidth="1"/>
    <col min="13317" max="13317" width="13.10937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3" width="0" style="1" hidden="1" customWidth="1"/>
    <col min="13334" max="13334" width="15.6640625" style="1" customWidth="1"/>
    <col min="13335" max="13336" width="16.88671875" style="1" customWidth="1"/>
    <col min="13337"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8.6640625" style="1" bestFit="1" customWidth="1"/>
    <col min="13572" max="13572" width="25.5546875" style="1" bestFit="1" customWidth="1"/>
    <col min="13573" max="13573" width="13.10937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9" width="0" style="1" hidden="1" customWidth="1"/>
    <col min="13590" max="13590" width="15.6640625" style="1" customWidth="1"/>
    <col min="13591" max="13592" width="16.88671875" style="1" customWidth="1"/>
    <col min="13593"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8.6640625" style="1" bestFit="1" customWidth="1"/>
    <col min="13828" max="13828" width="25.5546875" style="1" bestFit="1" customWidth="1"/>
    <col min="13829" max="13829" width="13.10937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5" width="0" style="1" hidden="1" customWidth="1"/>
    <col min="13846" max="13846" width="15.6640625" style="1" customWidth="1"/>
    <col min="13847" max="13848" width="16.88671875" style="1" customWidth="1"/>
    <col min="13849"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8.6640625" style="1" bestFit="1" customWidth="1"/>
    <col min="14084" max="14084" width="25.5546875" style="1" bestFit="1" customWidth="1"/>
    <col min="14085" max="14085" width="13.10937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101" width="0" style="1" hidden="1" customWidth="1"/>
    <col min="14102" max="14102" width="15.6640625" style="1" customWidth="1"/>
    <col min="14103" max="14104" width="16.88671875" style="1" customWidth="1"/>
    <col min="14105"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8.6640625" style="1" bestFit="1" customWidth="1"/>
    <col min="14340" max="14340" width="25.5546875" style="1" bestFit="1" customWidth="1"/>
    <col min="14341" max="14341" width="13.10937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7" width="0" style="1" hidden="1" customWidth="1"/>
    <col min="14358" max="14358" width="15.6640625" style="1" customWidth="1"/>
    <col min="14359" max="14360" width="16.88671875" style="1" customWidth="1"/>
    <col min="14361"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8.6640625" style="1" bestFit="1" customWidth="1"/>
    <col min="14596" max="14596" width="25.5546875" style="1" bestFit="1" customWidth="1"/>
    <col min="14597" max="14597" width="13.10937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3" width="0" style="1" hidden="1" customWidth="1"/>
    <col min="14614" max="14614" width="15.6640625" style="1" customWidth="1"/>
    <col min="14615" max="14616" width="16.88671875" style="1" customWidth="1"/>
    <col min="14617"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8.6640625" style="1" bestFit="1" customWidth="1"/>
    <col min="14852" max="14852" width="25.5546875" style="1" bestFit="1" customWidth="1"/>
    <col min="14853" max="14853" width="13.10937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9" width="0" style="1" hidden="1" customWidth="1"/>
    <col min="14870" max="14870" width="15.6640625" style="1" customWidth="1"/>
    <col min="14871" max="14872" width="16.88671875" style="1" customWidth="1"/>
    <col min="14873"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8.6640625" style="1" bestFit="1" customWidth="1"/>
    <col min="15108" max="15108" width="25.5546875" style="1" bestFit="1" customWidth="1"/>
    <col min="15109" max="15109" width="13.10937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5" width="0" style="1" hidden="1" customWidth="1"/>
    <col min="15126" max="15126" width="15.6640625" style="1" customWidth="1"/>
    <col min="15127" max="15128" width="16.88671875" style="1" customWidth="1"/>
    <col min="15129"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8.6640625" style="1" bestFit="1" customWidth="1"/>
    <col min="15364" max="15364" width="25.5546875" style="1" bestFit="1" customWidth="1"/>
    <col min="15365" max="15365" width="13.10937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81" width="0" style="1" hidden="1" customWidth="1"/>
    <col min="15382" max="15382" width="15.6640625" style="1" customWidth="1"/>
    <col min="15383" max="15384" width="16.88671875" style="1" customWidth="1"/>
    <col min="15385"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8.6640625" style="1" bestFit="1" customWidth="1"/>
    <col min="15620" max="15620" width="25.5546875" style="1" bestFit="1" customWidth="1"/>
    <col min="15621" max="15621" width="13.10937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7" width="0" style="1" hidden="1" customWidth="1"/>
    <col min="15638" max="15638" width="15.6640625" style="1" customWidth="1"/>
    <col min="15639" max="15640" width="16.88671875" style="1" customWidth="1"/>
    <col min="15641"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8.6640625" style="1" bestFit="1" customWidth="1"/>
    <col min="15876" max="15876" width="25.5546875" style="1" bestFit="1" customWidth="1"/>
    <col min="15877" max="15877" width="13.10937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3" width="0" style="1" hidden="1" customWidth="1"/>
    <col min="15894" max="15894" width="15.6640625" style="1" customWidth="1"/>
    <col min="15895" max="15896" width="16.88671875" style="1" customWidth="1"/>
    <col min="15897"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8.6640625" style="1" bestFit="1" customWidth="1"/>
    <col min="16132" max="16132" width="25.5546875" style="1" bestFit="1" customWidth="1"/>
    <col min="16133" max="16133" width="13.10937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9" width="0" style="1" hidden="1" customWidth="1"/>
    <col min="16150" max="16150" width="15.6640625" style="1" customWidth="1"/>
    <col min="16151" max="16152" width="16.88671875" style="1" customWidth="1"/>
    <col min="16153" max="16160" width="10.6640625" style="1"/>
    <col min="16161" max="16161" width="0" style="1" hidden="1" customWidth="1"/>
    <col min="16162" max="16384" width="10.6640625" style="1"/>
  </cols>
  <sheetData>
    <row r="2" spans="1:33" ht="23.4" x14ac:dyDescent="0.45">
      <c r="A2" s="163" t="s">
        <v>0</v>
      </c>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row>
    <row r="3" spans="1:33" ht="23.4" x14ac:dyDescent="0.45">
      <c r="A3" s="163" t="s">
        <v>1</v>
      </c>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row>
    <row r="4" spans="1:33" ht="23.4" x14ac:dyDescent="0.45">
      <c r="A4" s="163" t="s">
        <v>2</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row>
    <row r="5" spans="1:33" ht="16.2" thickBot="1" x14ac:dyDescent="0.35"/>
    <row r="6" spans="1:33" s="16" customFormat="1" ht="78.599999999999994" thickTop="1" x14ac:dyDescent="0.3">
      <c r="A6" s="5" t="s">
        <v>3</v>
      </c>
      <c r="B6" s="6" t="s">
        <v>4</v>
      </c>
      <c r="C6" s="6" t="s">
        <v>5</v>
      </c>
      <c r="D6" s="6" t="s">
        <v>6</v>
      </c>
      <c r="E6" s="6" t="s">
        <v>7</v>
      </c>
      <c r="F6" s="6" t="s">
        <v>8</v>
      </c>
      <c r="G6" s="6" t="s">
        <v>9</v>
      </c>
      <c r="H6" s="6" t="s">
        <v>10</v>
      </c>
      <c r="I6" s="6" t="s">
        <v>11</v>
      </c>
      <c r="J6" s="7" t="s">
        <v>12</v>
      </c>
      <c r="K6" s="8" t="s">
        <v>13</v>
      </c>
      <c r="L6" s="9" t="s">
        <v>14</v>
      </c>
      <c r="M6" s="9" t="s">
        <v>15</v>
      </c>
      <c r="N6" s="9" t="s">
        <v>16</v>
      </c>
      <c r="O6" s="9" t="s">
        <v>17</v>
      </c>
      <c r="P6" s="10" t="s">
        <v>18</v>
      </c>
      <c r="Q6" s="11" t="s">
        <v>19</v>
      </c>
      <c r="R6" s="11" t="s">
        <v>14</v>
      </c>
      <c r="S6" s="11" t="s">
        <v>15</v>
      </c>
      <c r="T6" s="11" t="s">
        <v>16</v>
      </c>
      <c r="U6" s="11" t="s">
        <v>17</v>
      </c>
      <c r="V6" s="12" t="s">
        <v>20</v>
      </c>
      <c r="W6" s="11" t="s">
        <v>21</v>
      </c>
      <c r="X6" s="11" t="s">
        <v>14</v>
      </c>
      <c r="Y6" s="11" t="s">
        <v>15</v>
      </c>
      <c r="Z6" s="11" t="s">
        <v>16</v>
      </c>
      <c r="AA6" s="11" t="s">
        <v>17</v>
      </c>
      <c r="AB6" s="11" t="s">
        <v>22</v>
      </c>
      <c r="AC6" s="13" t="s">
        <v>23</v>
      </c>
      <c r="AD6" s="14" t="s">
        <v>24</v>
      </c>
      <c r="AE6" s="14" t="s">
        <v>25</v>
      </c>
      <c r="AF6" s="15" t="s">
        <v>26</v>
      </c>
    </row>
    <row r="7" spans="1:33" x14ac:dyDescent="0.3">
      <c r="A7" s="17">
        <v>9</v>
      </c>
      <c r="B7" s="18" t="s">
        <v>71</v>
      </c>
      <c r="C7" s="19" t="s">
        <v>72</v>
      </c>
      <c r="D7" s="19" t="s">
        <v>73</v>
      </c>
      <c r="E7" s="18" t="s">
        <v>30</v>
      </c>
      <c r="F7" s="21" t="str">
        <f>VLOOKUP(B7,NomLicenceClub,2,FALSE)</f>
        <v>010178M</v>
      </c>
      <c r="G7" s="19"/>
      <c r="H7" s="21">
        <v>0</v>
      </c>
      <c r="I7" s="22" t="s">
        <v>50</v>
      </c>
      <c r="J7" s="23"/>
      <c r="K7" s="24">
        <v>4</v>
      </c>
      <c r="L7" s="24">
        <v>30</v>
      </c>
      <c r="M7" s="24">
        <v>100</v>
      </c>
      <c r="N7" s="25">
        <v>0.36</v>
      </c>
      <c r="O7" s="26">
        <v>2</v>
      </c>
      <c r="P7" s="27">
        <f>L7/M7</f>
        <v>0.3</v>
      </c>
      <c r="Q7" s="28"/>
      <c r="R7" s="28"/>
      <c r="S7" s="28"/>
      <c r="T7" s="29"/>
      <c r="U7" s="28"/>
      <c r="V7" s="30" t="e">
        <f>R7/S7</f>
        <v>#DIV/0!</v>
      </c>
      <c r="W7" s="31">
        <v>12</v>
      </c>
      <c r="X7" s="225">
        <v>40</v>
      </c>
      <c r="Y7" s="225">
        <v>63</v>
      </c>
      <c r="Z7" s="226">
        <v>0.7407407407407407</v>
      </c>
      <c r="AA7" s="225">
        <v>5</v>
      </c>
      <c r="AB7" s="226">
        <f>X7/Y7</f>
        <v>0.63492063492063489</v>
      </c>
      <c r="AC7" s="33">
        <f>IF(COUNTA(K7,Q7,W7)&lt;3,SUM(K7,Q7,W7),(SUM(K7,Q7,W7)-MIN(K7,Q7,W7)))</f>
        <v>16</v>
      </c>
      <c r="AD7" s="30">
        <f>SUM(L7,R7,X7)/SUM(M7,S7,Y7)</f>
        <v>0.42944785276073622</v>
      </c>
      <c r="AE7" s="30">
        <f>MAX(N7,T7,Z7)</f>
        <v>0.7407407407407407</v>
      </c>
      <c r="AF7" s="34">
        <f>MAX(O7,U7,AA7)</f>
        <v>5</v>
      </c>
    </row>
    <row r="8" spans="1:33" x14ac:dyDescent="0.3">
      <c r="A8" s="17">
        <v>1</v>
      </c>
      <c r="B8" s="20" t="s">
        <v>54</v>
      </c>
      <c r="C8" s="19" t="s">
        <v>55</v>
      </c>
      <c r="D8" s="19" t="s">
        <v>56</v>
      </c>
      <c r="E8" s="20" t="s">
        <v>46</v>
      </c>
      <c r="F8" s="21">
        <f>VLOOKUP(B8,NomLicenceClub,2,FALSE)</f>
        <v>144872</v>
      </c>
      <c r="G8" s="19"/>
      <c r="H8" s="21">
        <v>1</v>
      </c>
      <c r="I8" s="36" t="s">
        <v>31</v>
      </c>
      <c r="J8" s="23">
        <v>0.49</v>
      </c>
      <c r="K8" s="24">
        <v>11</v>
      </c>
      <c r="L8" s="24">
        <v>40</v>
      </c>
      <c r="M8" s="24">
        <v>74</v>
      </c>
      <c r="N8" s="25">
        <v>0.8</v>
      </c>
      <c r="O8" s="26">
        <v>4</v>
      </c>
      <c r="P8" s="27">
        <f>L8/M8</f>
        <v>0.54054054054054057</v>
      </c>
      <c r="Q8" s="227">
        <v>5</v>
      </c>
      <c r="R8" s="227">
        <v>35</v>
      </c>
      <c r="S8" s="227">
        <v>85</v>
      </c>
      <c r="T8" s="228">
        <v>0.32</v>
      </c>
      <c r="U8" s="229">
        <v>4</v>
      </c>
      <c r="V8" s="30">
        <f>R8/S8</f>
        <v>0.41176470588235292</v>
      </c>
      <c r="W8" s="230">
        <v>12</v>
      </c>
      <c r="X8" s="231">
        <v>40</v>
      </c>
      <c r="Y8" s="231">
        <v>66</v>
      </c>
      <c r="Z8" s="232">
        <v>0.7142857142857143</v>
      </c>
      <c r="AA8" s="231">
        <v>4</v>
      </c>
      <c r="AB8" s="226">
        <f>X8/Y8</f>
        <v>0.60606060606060608</v>
      </c>
      <c r="AC8" s="33">
        <f>IF(COUNTA(K8,Q8,W8)&lt;3,SUM(K8,Q8,W8),(SUM(K8,Q8,W8)-MIN(K8,Q8,W8)))</f>
        <v>23</v>
      </c>
      <c r="AD8" s="30">
        <f>SUM(L8,R8,X8)/SUM(M8,S8,Y8)</f>
        <v>0.51111111111111107</v>
      </c>
      <c r="AE8" s="30">
        <f>MAX(N8,T8,Z8)</f>
        <v>0.8</v>
      </c>
      <c r="AF8" s="34">
        <f>MAX(O8,U8,AA8)</f>
        <v>4</v>
      </c>
      <c r="AG8" s="1" t="s">
        <v>32</v>
      </c>
    </row>
    <row r="9" spans="1:33" x14ac:dyDescent="0.3">
      <c r="A9" s="17">
        <v>4</v>
      </c>
      <c r="B9" s="18" t="s">
        <v>51</v>
      </c>
      <c r="C9" s="19" t="s">
        <v>52</v>
      </c>
      <c r="D9" s="19" t="s">
        <v>53</v>
      </c>
      <c r="E9" s="18" t="s">
        <v>46</v>
      </c>
      <c r="F9" s="21">
        <f>VLOOKUP(B9,NomLicenceClub,2,FALSE)</f>
        <v>150497</v>
      </c>
      <c r="G9" s="19"/>
      <c r="H9" s="21">
        <v>1</v>
      </c>
      <c r="I9" s="22" t="s">
        <v>31</v>
      </c>
      <c r="J9" s="23">
        <v>0.41899999999999998</v>
      </c>
      <c r="K9" s="24">
        <v>11</v>
      </c>
      <c r="L9" s="24">
        <v>40</v>
      </c>
      <c r="M9" s="24">
        <v>66</v>
      </c>
      <c r="N9" s="25">
        <v>0.7407407407407407</v>
      </c>
      <c r="O9" s="26">
        <v>5</v>
      </c>
      <c r="P9" s="27">
        <f>L9/M9</f>
        <v>0.60606060606060608</v>
      </c>
      <c r="Q9" s="28">
        <v>7</v>
      </c>
      <c r="R9" s="28">
        <v>34</v>
      </c>
      <c r="S9" s="28">
        <v>83</v>
      </c>
      <c r="T9" s="29">
        <v>0.60606060606060608</v>
      </c>
      <c r="U9" s="28">
        <v>4</v>
      </c>
      <c r="V9" s="30">
        <f>R9/S9</f>
        <v>0.40963855421686746</v>
      </c>
      <c r="W9" s="31">
        <v>10</v>
      </c>
      <c r="X9" s="225">
        <v>35</v>
      </c>
      <c r="Y9" s="225">
        <v>81</v>
      </c>
      <c r="Z9" s="226">
        <v>0.60606060606060608</v>
      </c>
      <c r="AA9" s="225">
        <v>5</v>
      </c>
      <c r="AB9" s="226">
        <f>X9/Y9</f>
        <v>0.43209876543209874</v>
      </c>
      <c r="AC9" s="33">
        <f>IF(COUNTA(K9,Q9,W9)&lt;3,SUM(K9,Q9,W9),(SUM(K9,Q9,W9)-MIN(K9,Q9,W9)))</f>
        <v>21</v>
      </c>
      <c r="AD9" s="30">
        <f>SUM(L9,R9,X9)/SUM(M9,S9,Y9)</f>
        <v>0.47391304347826085</v>
      </c>
      <c r="AE9" s="30">
        <f>MAX(N9,T9,Z9)</f>
        <v>0.7407407407407407</v>
      </c>
      <c r="AF9" s="34">
        <f>MAX(O9,U9,AA9)</f>
        <v>5</v>
      </c>
    </row>
    <row r="10" spans="1:33" x14ac:dyDescent="0.3">
      <c r="A10" s="17">
        <v>10</v>
      </c>
      <c r="B10" s="18" t="s">
        <v>67</v>
      </c>
      <c r="C10" s="19" t="s">
        <v>68</v>
      </c>
      <c r="D10" s="19" t="s">
        <v>69</v>
      </c>
      <c r="E10" s="18" t="s">
        <v>46</v>
      </c>
      <c r="F10" s="21">
        <f>VLOOKUP(B10,NomLicenceClub,2,FALSE)</f>
        <v>160016</v>
      </c>
      <c r="G10" s="19"/>
      <c r="H10" s="21">
        <v>0</v>
      </c>
      <c r="I10" s="22" t="s">
        <v>50</v>
      </c>
      <c r="J10" s="23" t="s">
        <v>70</v>
      </c>
      <c r="K10" s="24">
        <v>3</v>
      </c>
      <c r="L10" s="24">
        <v>26</v>
      </c>
      <c r="M10" s="24">
        <v>87</v>
      </c>
      <c r="N10" s="25" t="s">
        <v>60</v>
      </c>
      <c r="O10" s="26">
        <v>2</v>
      </c>
      <c r="P10" s="27">
        <f>L10/M10</f>
        <v>0.2988505747126437</v>
      </c>
      <c r="Q10" s="28">
        <v>3</v>
      </c>
      <c r="R10" s="28">
        <v>19</v>
      </c>
      <c r="S10" s="28">
        <v>100</v>
      </c>
      <c r="T10" s="29" t="s">
        <v>60</v>
      </c>
      <c r="U10" s="28">
        <v>2</v>
      </c>
      <c r="V10" s="30">
        <f>R10/S10</f>
        <v>0.19</v>
      </c>
      <c r="W10" s="31">
        <v>6</v>
      </c>
      <c r="X10" s="225">
        <v>27</v>
      </c>
      <c r="Y10" s="225">
        <v>77</v>
      </c>
      <c r="Z10" s="226">
        <v>0.36</v>
      </c>
      <c r="AA10" s="225">
        <v>3</v>
      </c>
      <c r="AB10" s="226">
        <f>X10/Y10</f>
        <v>0.35064935064935066</v>
      </c>
      <c r="AC10" s="33">
        <f>IF(COUNTA(K10,Q10,W10)&lt;3,SUM(K10,Q10,W10),(SUM(K10,Q10,W10)-MIN(K10,Q10,W10)))</f>
        <v>9</v>
      </c>
      <c r="AD10" s="30">
        <f>SUM(L10,R10,X10)/SUM(M10,S10,Y10)</f>
        <v>0.27272727272727271</v>
      </c>
      <c r="AE10" s="30">
        <f>MAX(N10,T10,Z10)</f>
        <v>0.36</v>
      </c>
      <c r="AF10" s="34">
        <f>MAX(O10,U10,AA10)</f>
        <v>3</v>
      </c>
    </row>
    <row r="11" spans="1:33" x14ac:dyDescent="0.3">
      <c r="A11" s="17">
        <v>5</v>
      </c>
      <c r="B11" s="18" t="s">
        <v>43</v>
      </c>
      <c r="C11" s="19" t="s">
        <v>44</v>
      </c>
      <c r="D11" s="19" t="s">
        <v>45</v>
      </c>
      <c r="E11" s="18" t="s">
        <v>46</v>
      </c>
      <c r="F11" s="21">
        <f>VLOOKUP(B11,NomLicenceClub,2,FALSE)</f>
        <v>143224</v>
      </c>
      <c r="G11" s="19"/>
      <c r="H11" s="21">
        <v>1</v>
      </c>
      <c r="I11" s="36" t="s">
        <v>31</v>
      </c>
      <c r="J11" s="23">
        <v>0.39</v>
      </c>
      <c r="K11" s="37">
        <v>11</v>
      </c>
      <c r="L11" s="37">
        <v>38</v>
      </c>
      <c r="M11" s="37">
        <v>80</v>
      </c>
      <c r="N11" s="25">
        <v>0.66666666666666663</v>
      </c>
      <c r="O11" s="37">
        <v>3</v>
      </c>
      <c r="P11" s="27">
        <f>L11/M11</f>
        <v>0.47499999999999998</v>
      </c>
      <c r="Q11" s="38">
        <v>7</v>
      </c>
      <c r="R11" s="39">
        <v>24</v>
      </c>
      <c r="S11" s="38">
        <v>48</v>
      </c>
      <c r="T11" s="40">
        <v>0.7407407407407407</v>
      </c>
      <c r="U11" s="38">
        <v>6</v>
      </c>
      <c r="V11" s="30">
        <f>R11/S11</f>
        <v>0.5</v>
      </c>
      <c r="W11" s="43">
        <v>6</v>
      </c>
      <c r="X11" s="233">
        <v>28</v>
      </c>
      <c r="Y11" s="233">
        <v>81</v>
      </c>
      <c r="Z11" s="234">
        <v>0.41666666666666669</v>
      </c>
      <c r="AA11" s="233">
        <v>3</v>
      </c>
      <c r="AB11" s="226">
        <f>X11/Y11</f>
        <v>0.34567901234567899</v>
      </c>
      <c r="AC11" s="33">
        <f>IF(COUNTA(K11,Q11,W11)&lt;3,SUM(K11,Q11,W11),(SUM(K11,Q11,W11)-MIN(K11,Q11,W11)))</f>
        <v>18</v>
      </c>
      <c r="AD11" s="30">
        <f>SUM(L11,R11,X11)/SUM(M11,S11,Y11)</f>
        <v>0.43062200956937802</v>
      </c>
      <c r="AE11" s="30">
        <f>MAX(N11,T11,Z11)</f>
        <v>0.7407407407407407</v>
      </c>
      <c r="AF11" s="34">
        <f>MAX(O11,U11,AA11)</f>
        <v>6</v>
      </c>
    </row>
    <row r="12" spans="1:33" x14ac:dyDescent="0.3">
      <c r="A12" s="17"/>
      <c r="B12" s="18" t="s">
        <v>37</v>
      </c>
      <c r="C12" s="19" t="s">
        <v>38</v>
      </c>
      <c r="D12" s="19" t="s">
        <v>39</v>
      </c>
      <c r="E12" s="20" t="s">
        <v>36</v>
      </c>
      <c r="F12" s="21">
        <f>VLOOKUP(B12,NomLicenceClub,2,FALSE)</f>
        <v>156705</v>
      </c>
      <c r="G12" s="19"/>
      <c r="H12" s="21">
        <v>1</v>
      </c>
      <c r="I12" s="22" t="s">
        <v>31</v>
      </c>
      <c r="J12" s="23">
        <v>0.46600000000000003</v>
      </c>
      <c r="K12" s="24"/>
      <c r="L12" s="24"/>
      <c r="M12" s="24"/>
      <c r="N12" s="25"/>
      <c r="O12" s="26"/>
      <c r="P12" s="27" t="e">
        <f>L12/M12</f>
        <v>#DIV/0!</v>
      </c>
      <c r="Q12" s="235">
        <v>10</v>
      </c>
      <c r="R12" s="235">
        <v>34</v>
      </c>
      <c r="S12" s="235">
        <v>85</v>
      </c>
      <c r="T12" s="236">
        <v>0.5714285714285714</v>
      </c>
      <c r="U12" s="237">
        <v>3</v>
      </c>
      <c r="V12" s="30">
        <f>R12/S12</f>
        <v>0.4</v>
      </c>
      <c r="W12" s="31">
        <v>5</v>
      </c>
      <c r="X12" s="225">
        <v>27</v>
      </c>
      <c r="Y12" s="225">
        <v>66</v>
      </c>
      <c r="Z12" s="226" t="s">
        <v>60</v>
      </c>
      <c r="AA12" s="225">
        <v>3</v>
      </c>
      <c r="AB12" s="226">
        <f>X12/Y12</f>
        <v>0.40909090909090912</v>
      </c>
      <c r="AC12" s="33">
        <f>IF(COUNTA(K12,Q12,W12)&lt;3,SUM(K12,Q12,W12),(SUM(K12,Q12,W12)-MIN(K12,Q12,W12)))</f>
        <v>15</v>
      </c>
      <c r="AD12" s="30">
        <f>SUM(L12,R12,X12)/SUM(M12,S12,Y12)</f>
        <v>0.40397350993377484</v>
      </c>
      <c r="AE12" s="30">
        <f>MAX(N12,T12,Z12)</f>
        <v>0.5714285714285714</v>
      </c>
      <c r="AF12" s="34">
        <f>MAX(O12,U12,AA12)</f>
        <v>3</v>
      </c>
      <c r="AG12" s="1" t="s">
        <v>32</v>
      </c>
    </row>
    <row r="13" spans="1:33" x14ac:dyDescent="0.3">
      <c r="A13" s="17">
        <v>2</v>
      </c>
      <c r="B13" s="18" t="s">
        <v>27</v>
      </c>
      <c r="C13" s="19" t="s">
        <v>28</v>
      </c>
      <c r="D13" s="19" t="s">
        <v>29</v>
      </c>
      <c r="E13" s="20" t="s">
        <v>30</v>
      </c>
      <c r="F13" s="21">
        <f>VLOOKUP(B13,NomLicenceClub,2,FALSE)</f>
        <v>120639</v>
      </c>
      <c r="G13" s="19"/>
      <c r="H13" s="21">
        <v>1</v>
      </c>
      <c r="I13" s="22" t="s">
        <v>31</v>
      </c>
      <c r="J13" s="23">
        <v>0.47899999999999998</v>
      </c>
      <c r="K13" s="24">
        <v>5</v>
      </c>
      <c r="L13" s="24">
        <v>30</v>
      </c>
      <c r="M13" s="24">
        <v>80</v>
      </c>
      <c r="N13" s="25">
        <v>0.28000000000000003</v>
      </c>
      <c r="O13" s="26">
        <v>3</v>
      </c>
      <c r="P13" s="27">
        <f>L13/M13</f>
        <v>0.375</v>
      </c>
      <c r="Q13" s="28">
        <v>11</v>
      </c>
      <c r="R13" s="28">
        <v>40</v>
      </c>
      <c r="S13" s="28">
        <v>62</v>
      </c>
      <c r="T13" s="29">
        <v>0.95238095238095233</v>
      </c>
      <c r="U13" s="28">
        <v>6</v>
      </c>
      <c r="V13" s="30">
        <f>R13/S13</f>
        <v>0.64516129032258063</v>
      </c>
      <c r="W13" s="31">
        <v>3</v>
      </c>
      <c r="X13" s="225">
        <v>33</v>
      </c>
      <c r="Y13" s="225">
        <v>86</v>
      </c>
      <c r="Z13" s="226" t="s">
        <v>60</v>
      </c>
      <c r="AA13" s="225">
        <v>2</v>
      </c>
      <c r="AB13" s="226">
        <f>X13/Y13</f>
        <v>0.38372093023255816</v>
      </c>
      <c r="AC13" s="33">
        <f>IF(COUNTA(K13,Q13,W13)&lt;3,SUM(K13,Q13,W13),(SUM(K13,Q13,W13)-MIN(K13,Q13,W13)))</f>
        <v>16</v>
      </c>
      <c r="AD13" s="30">
        <f>SUM(L13,R13,X13)/SUM(M13,S13,Y13)</f>
        <v>0.4517543859649123</v>
      </c>
      <c r="AE13" s="30">
        <f>MAX(N13,T13,Z13)</f>
        <v>0.95238095238095233</v>
      </c>
      <c r="AF13" s="34">
        <f>MAX(O13,U13,AA13)</f>
        <v>6</v>
      </c>
      <c r="AG13" s="1" t="s">
        <v>32</v>
      </c>
    </row>
    <row r="14" spans="1:33" x14ac:dyDescent="0.3">
      <c r="A14" s="17">
        <v>3</v>
      </c>
      <c r="B14" s="20" t="s">
        <v>33</v>
      </c>
      <c r="C14" s="19" t="s">
        <v>34</v>
      </c>
      <c r="D14" s="19" t="s">
        <v>35</v>
      </c>
      <c r="E14" s="18" t="s">
        <v>36</v>
      </c>
      <c r="F14" s="21">
        <f>VLOOKUP(B14,NomLicenceClub,2,FALSE)</f>
        <v>14238</v>
      </c>
      <c r="G14" s="19"/>
      <c r="H14" s="21">
        <v>1</v>
      </c>
      <c r="I14" s="22" t="s">
        <v>31</v>
      </c>
      <c r="J14" s="23">
        <v>0.46400000000000002</v>
      </c>
      <c r="K14" s="24">
        <v>6</v>
      </c>
      <c r="L14" s="24">
        <v>24</v>
      </c>
      <c r="M14" s="24">
        <v>75</v>
      </c>
      <c r="N14" s="25">
        <v>0.41666666666666669</v>
      </c>
      <c r="O14" s="26">
        <v>4</v>
      </c>
      <c r="P14" s="27">
        <f>L14/M14</f>
        <v>0.32</v>
      </c>
      <c r="Q14" s="24">
        <v>11</v>
      </c>
      <c r="R14" s="24">
        <v>40</v>
      </c>
      <c r="S14" s="24">
        <v>69</v>
      </c>
      <c r="T14" s="25">
        <v>0.7407407407407407</v>
      </c>
      <c r="U14" s="26">
        <v>4</v>
      </c>
      <c r="V14" s="30">
        <f>R14/S14</f>
        <v>0.57971014492753625</v>
      </c>
      <c r="W14" s="35"/>
      <c r="X14" s="238"/>
      <c r="Y14" s="238"/>
      <c r="Z14" s="239"/>
      <c r="AA14" s="238"/>
      <c r="AB14" s="226" t="e">
        <f>X14/Y14</f>
        <v>#DIV/0!</v>
      </c>
      <c r="AC14" s="33">
        <f>IF(COUNTA(K14,Q14,W14)&lt;3,SUM(K14,Q14,W14),(SUM(K14,Q14,W14)-MIN(K14,Q14,W14)))</f>
        <v>17</v>
      </c>
      <c r="AD14" s="30">
        <f>SUM(L14,R14,X14)/SUM(M14,S14,Y14)</f>
        <v>0.44444444444444442</v>
      </c>
      <c r="AE14" s="30">
        <f>MAX(N14,T14,Z14)</f>
        <v>0.7407407407407407</v>
      </c>
      <c r="AF14" s="34">
        <f>MAX(O14,U14,AA14)</f>
        <v>4</v>
      </c>
      <c r="AG14" s="1" t="s">
        <v>32</v>
      </c>
    </row>
    <row r="15" spans="1:33" x14ac:dyDescent="0.3">
      <c r="A15" s="17"/>
      <c r="B15" s="18" t="s">
        <v>40</v>
      </c>
      <c r="C15" s="19" t="s">
        <v>41</v>
      </c>
      <c r="D15" s="19" t="s">
        <v>42</v>
      </c>
      <c r="E15" s="20" t="s">
        <v>36</v>
      </c>
      <c r="F15" s="21">
        <f>VLOOKUP(B15,NomLicenceClub,2,FALSE)</f>
        <v>13325</v>
      </c>
      <c r="G15" s="19"/>
      <c r="H15" s="21">
        <v>1</v>
      </c>
      <c r="I15" s="22" t="s">
        <v>31</v>
      </c>
      <c r="J15" s="23">
        <v>0.46700000000000003</v>
      </c>
      <c r="K15" s="24"/>
      <c r="L15" s="24"/>
      <c r="M15" s="24"/>
      <c r="N15" s="25"/>
      <c r="O15" s="26"/>
      <c r="P15" s="27" t="e">
        <f>L15/M15</f>
        <v>#DIV/0!</v>
      </c>
      <c r="Q15" s="24">
        <v>9</v>
      </c>
      <c r="R15" s="24">
        <v>35</v>
      </c>
      <c r="S15" s="24">
        <v>77</v>
      </c>
      <c r="T15" s="25">
        <v>0.45454545454545453</v>
      </c>
      <c r="U15" s="26">
        <v>4</v>
      </c>
      <c r="V15" s="30">
        <f>R15/S15</f>
        <v>0.45454545454545453</v>
      </c>
      <c r="W15" s="230"/>
      <c r="X15" s="231"/>
      <c r="Y15" s="231"/>
      <c r="Z15" s="232"/>
      <c r="AA15" s="231"/>
      <c r="AB15" s="226" t="e">
        <f>X15/Y15</f>
        <v>#DIV/0!</v>
      </c>
      <c r="AC15" s="33">
        <f>IF(COUNTA(K15,Q15,W15)&lt;3,SUM(K15,Q15,W15),(SUM(K15,Q15,W15)-MIN(K15,Q15,W15)))</f>
        <v>9</v>
      </c>
      <c r="AD15" s="30">
        <f>SUM(L15,R15,X15)/SUM(M15,S15,Y15)</f>
        <v>0.45454545454545453</v>
      </c>
      <c r="AE15" s="30">
        <f>MAX(N15,T15,Z15)</f>
        <v>0.45454545454545453</v>
      </c>
      <c r="AF15" s="34">
        <f>MAX(O15,U15,AA15)</f>
        <v>4</v>
      </c>
      <c r="AG15" s="1" t="s">
        <v>32</v>
      </c>
    </row>
    <row r="16" spans="1:33" x14ac:dyDescent="0.3">
      <c r="A16" s="17">
        <v>7</v>
      </c>
      <c r="B16" s="18" t="s">
        <v>47</v>
      </c>
      <c r="C16" s="19" t="s">
        <v>48</v>
      </c>
      <c r="D16" s="19" t="s">
        <v>49</v>
      </c>
      <c r="E16" s="18" t="s">
        <v>46</v>
      </c>
      <c r="F16" s="21">
        <f>VLOOKUP(B16,NomLicenceClub,2,FALSE)</f>
        <v>129824</v>
      </c>
      <c r="G16" s="19"/>
      <c r="H16" s="21">
        <v>0</v>
      </c>
      <c r="I16" s="22" t="s">
        <v>50</v>
      </c>
      <c r="J16" s="23"/>
      <c r="K16" s="24">
        <v>6</v>
      </c>
      <c r="L16" s="24">
        <v>29</v>
      </c>
      <c r="M16" s="24">
        <v>69</v>
      </c>
      <c r="N16" s="25">
        <v>0.45454545454545453</v>
      </c>
      <c r="O16" s="26">
        <v>2</v>
      </c>
      <c r="P16" s="27">
        <f>L16/M16</f>
        <v>0.42028985507246375</v>
      </c>
      <c r="Q16" s="28">
        <v>7</v>
      </c>
      <c r="R16" s="28">
        <v>32</v>
      </c>
      <c r="S16" s="28">
        <v>65</v>
      </c>
      <c r="T16" s="29">
        <v>0.52631578947368418</v>
      </c>
      <c r="U16" s="28">
        <v>3</v>
      </c>
      <c r="V16" s="30">
        <f>R16/S16</f>
        <v>0.49230769230769234</v>
      </c>
      <c r="W16" s="31"/>
      <c r="X16" s="225"/>
      <c r="Y16" s="225"/>
      <c r="Z16" s="226"/>
      <c r="AA16" s="225"/>
      <c r="AB16" s="226" t="e">
        <f>X16/Y16</f>
        <v>#DIV/0!</v>
      </c>
      <c r="AC16" s="33">
        <f>IF(COUNTA(K16,Q16,W16)&lt;3,SUM(K16,Q16,W16),(SUM(K16,Q16,W16)-MIN(K16,Q16,W16)))</f>
        <v>13</v>
      </c>
      <c r="AD16" s="30">
        <f>SUM(L16,R16,X16)/SUM(M16,S16,Y16)</f>
        <v>0.45522388059701491</v>
      </c>
      <c r="AE16" s="30">
        <f>MAX(N16,T16,Z16)</f>
        <v>0.52631578947368418</v>
      </c>
      <c r="AF16" s="34">
        <f>MAX(O16,U16,AA16)</f>
        <v>3</v>
      </c>
    </row>
    <row r="17" spans="1:33" x14ac:dyDescent="0.3">
      <c r="A17" s="17"/>
      <c r="B17" s="18" t="s">
        <v>57</v>
      </c>
      <c r="C17" s="43" t="s">
        <v>58</v>
      </c>
      <c r="D17" s="43" t="s">
        <v>59</v>
      </c>
      <c r="E17" s="18" t="s">
        <v>36</v>
      </c>
      <c r="F17" s="21">
        <f>VLOOKUP(B17,NomLicenceClub,2,FALSE)</f>
        <v>14081</v>
      </c>
      <c r="G17" s="19"/>
      <c r="H17" s="43">
        <v>1</v>
      </c>
      <c r="I17" s="22" t="s">
        <v>31</v>
      </c>
      <c r="J17" s="23">
        <v>0.45500000000000002</v>
      </c>
      <c r="K17" s="24"/>
      <c r="L17" s="24"/>
      <c r="M17" s="24"/>
      <c r="N17" s="25"/>
      <c r="O17" s="26"/>
      <c r="P17" s="27" t="e">
        <f>L17/M17</f>
        <v>#DIV/0!</v>
      </c>
      <c r="Q17" s="41">
        <v>3</v>
      </c>
      <c r="R17" s="41">
        <v>26</v>
      </c>
      <c r="S17" s="41">
        <v>68</v>
      </c>
      <c r="T17" s="42" t="s">
        <v>60</v>
      </c>
      <c r="U17" s="41">
        <v>3</v>
      </c>
      <c r="V17" s="30">
        <f>R17/S17</f>
        <v>0.38235294117647056</v>
      </c>
      <c r="W17" s="31"/>
      <c r="X17" s="225"/>
      <c r="Y17" s="225"/>
      <c r="Z17" s="226"/>
      <c r="AA17" s="225"/>
      <c r="AB17" s="226" t="e">
        <f>X17/Y17</f>
        <v>#DIV/0!</v>
      </c>
      <c r="AC17" s="33">
        <f>IF(COUNTA(K17,Q17,W17)&lt;3,SUM(K17,Q17,W17),(SUM(K17,Q17,W17)-MIN(K17,Q17,W17)))</f>
        <v>3</v>
      </c>
      <c r="AD17" s="30">
        <f>SUM(L17,R17,X17)/SUM(M17,S17,Y17)</f>
        <v>0.38235294117647056</v>
      </c>
      <c r="AE17" s="30">
        <f>MAX(N17,T17,Z17)</f>
        <v>0</v>
      </c>
      <c r="AF17" s="34">
        <f>MAX(O17,U17,AA17)</f>
        <v>3</v>
      </c>
      <c r="AG17" s="1" t="s">
        <v>32</v>
      </c>
    </row>
    <row r="18" spans="1:33" x14ac:dyDescent="0.3">
      <c r="A18" s="17">
        <v>8</v>
      </c>
      <c r="B18" s="18" t="s">
        <v>61</v>
      </c>
      <c r="C18" s="44" t="s">
        <v>62</v>
      </c>
      <c r="D18" s="44" t="s">
        <v>63</v>
      </c>
      <c r="E18" s="18" t="s">
        <v>46</v>
      </c>
      <c r="F18" s="21">
        <f>VLOOKUP(B18,NomLicenceClub,2,FALSE)</f>
        <v>136957</v>
      </c>
      <c r="G18" s="19"/>
      <c r="H18" s="45">
        <v>0</v>
      </c>
      <c r="I18" s="22" t="s">
        <v>50</v>
      </c>
      <c r="J18" s="23"/>
      <c r="K18" s="24">
        <v>3</v>
      </c>
      <c r="L18" s="24">
        <v>23</v>
      </c>
      <c r="M18" s="24">
        <v>93</v>
      </c>
      <c r="N18" s="25" t="s">
        <v>60</v>
      </c>
      <c r="O18" s="26">
        <v>3</v>
      </c>
      <c r="P18" s="27">
        <f>L18/M18</f>
        <v>0.24731182795698925</v>
      </c>
      <c r="Q18" s="46">
        <v>3</v>
      </c>
      <c r="R18" s="46">
        <v>29</v>
      </c>
      <c r="S18" s="46">
        <v>94</v>
      </c>
      <c r="T18" s="47">
        <v>0.32</v>
      </c>
      <c r="U18" s="46">
        <v>2</v>
      </c>
      <c r="V18" s="30">
        <f>R18/S18</f>
        <v>0.30851063829787234</v>
      </c>
      <c r="W18" s="48"/>
      <c r="X18" s="240"/>
      <c r="Y18" s="240"/>
      <c r="Z18" s="241"/>
      <c r="AA18" s="240"/>
      <c r="AB18" s="226" t="e">
        <f>X18/Y18</f>
        <v>#DIV/0!</v>
      </c>
      <c r="AC18" s="33">
        <f>IF(COUNTA(K18,Q18,W18)&lt;3,SUM(K18,Q18,W18),(SUM(K18,Q18,W18)-MIN(K18,Q18,W18)))</f>
        <v>6</v>
      </c>
      <c r="AD18" s="30">
        <f>SUM(L18,R18,X18)/SUM(M18,S18,Y18)</f>
        <v>0.27807486631016043</v>
      </c>
      <c r="AE18" s="30">
        <f>MAX(N18,T18,Z18)</f>
        <v>0.32</v>
      </c>
      <c r="AF18" s="34">
        <f>MAX(O18,U18,AA18)</f>
        <v>3</v>
      </c>
    </row>
    <row r="19" spans="1:33" x14ac:dyDescent="0.3">
      <c r="A19" s="17"/>
      <c r="B19" s="18" t="s">
        <v>64</v>
      </c>
      <c r="C19" s="19" t="s">
        <v>65</v>
      </c>
      <c r="D19" s="19" t="s">
        <v>66</v>
      </c>
      <c r="E19" s="18" t="s">
        <v>46</v>
      </c>
      <c r="F19" s="21">
        <f>VLOOKUP(B19,NomLicenceClub,2,FALSE)</f>
        <v>14225</v>
      </c>
      <c r="G19" s="19"/>
      <c r="H19" s="21">
        <v>1</v>
      </c>
      <c r="I19" s="22" t="s">
        <v>31</v>
      </c>
      <c r="J19" s="23">
        <v>0.36099999999999999</v>
      </c>
      <c r="K19" s="24"/>
      <c r="L19" s="24"/>
      <c r="M19" s="24"/>
      <c r="N19" s="25"/>
      <c r="O19" s="26"/>
      <c r="P19" s="27" t="e">
        <f>L19/M19</f>
        <v>#DIV/0!</v>
      </c>
      <c r="Q19" s="28">
        <v>3</v>
      </c>
      <c r="R19" s="28">
        <v>24</v>
      </c>
      <c r="S19" s="28">
        <v>80</v>
      </c>
      <c r="T19" s="29" t="s">
        <v>60</v>
      </c>
      <c r="U19" s="28">
        <v>5</v>
      </c>
      <c r="V19" s="30">
        <f>R19/S19</f>
        <v>0.3</v>
      </c>
      <c r="W19" s="31"/>
      <c r="X19" s="225"/>
      <c r="Y19" s="225"/>
      <c r="Z19" s="226"/>
      <c r="AA19" s="225"/>
      <c r="AB19" s="226" t="e">
        <f>X19/Y19</f>
        <v>#DIV/0!</v>
      </c>
      <c r="AC19" s="33">
        <f>IF(COUNTA(K19,Q19,W19)&lt;3,SUM(K19,Q19,W19),(SUM(K19,Q19,W19)-MIN(K19,Q19,W19)))</f>
        <v>3</v>
      </c>
      <c r="AD19" s="30">
        <f>SUM(L19,R19,X19)/SUM(M19,S19,Y19)</f>
        <v>0.3</v>
      </c>
      <c r="AE19" s="30">
        <f>MAX(N19,T19,Z19)</f>
        <v>0</v>
      </c>
      <c r="AF19" s="34">
        <f>MAX(O19,U19,AA19)</f>
        <v>5</v>
      </c>
    </row>
    <row r="20" spans="1:33" hidden="1" x14ac:dyDescent="0.3">
      <c r="A20" s="17"/>
      <c r="B20" s="49" t="s">
        <v>74</v>
      </c>
      <c r="C20" s="19"/>
      <c r="D20" s="19"/>
      <c r="E20" s="18"/>
      <c r="F20" s="21">
        <f>VLOOKUP(B20,NomLicenceClub,2,FALSE)</f>
        <v>13010</v>
      </c>
      <c r="G20" s="19"/>
      <c r="H20" s="21">
        <v>1</v>
      </c>
      <c r="I20" s="22" t="s">
        <v>75</v>
      </c>
      <c r="J20" s="23">
        <v>0.41499999999999998</v>
      </c>
      <c r="K20" s="50"/>
      <c r="L20" s="50"/>
      <c r="M20" s="50"/>
      <c r="N20" s="51"/>
      <c r="O20" s="52"/>
      <c r="P20" s="27" t="e">
        <f>L20/M20</f>
        <v>#DIV/0!</v>
      </c>
      <c r="Q20" s="24"/>
      <c r="R20" s="24"/>
      <c r="S20" s="24"/>
      <c r="T20" s="25"/>
      <c r="U20" s="26"/>
      <c r="V20" s="30" t="e">
        <f>R20/S20</f>
        <v>#DIV/0!</v>
      </c>
      <c r="W20" s="230"/>
      <c r="X20" s="231"/>
      <c r="Y20" s="231"/>
      <c r="Z20" s="232"/>
      <c r="AA20" s="231"/>
      <c r="AB20" s="226" t="e">
        <f>X20/Y20</f>
        <v>#DIV/0!</v>
      </c>
      <c r="AC20" s="33">
        <f>IF(COUNTA(K20,Q20,W20)&lt;3,SUM(K20,Q20,W20),(SUM(K20,Q20,W20)-MIN(K20,Q20,W20)))</f>
        <v>0</v>
      </c>
      <c r="AD20" s="30" t="e">
        <f>SUM(L20,R20,X20)/SUM(M20,S20,Y20)</f>
        <v>#DIV/0!</v>
      </c>
      <c r="AE20" s="30">
        <f>MAX(N20,T20,Z20)</f>
        <v>0</v>
      </c>
      <c r="AF20" s="34">
        <f>MAX(O20,U20,AA20)</f>
        <v>0</v>
      </c>
    </row>
    <row r="21" spans="1:33" hidden="1" x14ac:dyDescent="0.3">
      <c r="A21" s="17"/>
      <c r="B21" s="18" t="s">
        <v>76</v>
      </c>
      <c r="C21" s="19"/>
      <c r="D21" s="19"/>
      <c r="E21" s="18"/>
      <c r="F21" s="21">
        <f>VLOOKUP(B21,NomLicenceClub,2,FALSE)</f>
        <v>159467</v>
      </c>
      <c r="G21" s="19"/>
      <c r="H21" s="21">
        <v>1</v>
      </c>
      <c r="I21" s="22" t="s">
        <v>77</v>
      </c>
      <c r="J21" s="23">
        <v>0.40100000000000002</v>
      </c>
      <c r="K21" s="24"/>
      <c r="L21" s="24"/>
      <c r="M21" s="24"/>
      <c r="N21" s="25"/>
      <c r="O21" s="26"/>
      <c r="P21" s="27" t="e">
        <f>L21/M21</f>
        <v>#DIV/0!</v>
      </c>
      <c r="Q21" s="24"/>
      <c r="R21" s="24"/>
      <c r="S21" s="24"/>
      <c r="T21" s="25"/>
      <c r="U21" s="26"/>
      <c r="V21" s="30" t="e">
        <f>R21/S21</f>
        <v>#DIV/0!</v>
      </c>
      <c r="W21" s="230"/>
      <c r="X21" s="231"/>
      <c r="Y21" s="231"/>
      <c r="Z21" s="232"/>
      <c r="AA21" s="231"/>
      <c r="AB21" s="226" t="e">
        <f>X21/Y21</f>
        <v>#DIV/0!</v>
      </c>
      <c r="AC21" s="33">
        <f>IF(COUNTA(K21,Q21,W21)&lt;3,SUM(K21,Q21,W21),(SUM(K21,Q21,W21)-MIN(K21,Q21,W21)))</f>
        <v>0</v>
      </c>
      <c r="AD21" s="30" t="e">
        <f>SUM(L21,R21,X21)/SUM(M21,S21,Y21)</f>
        <v>#DIV/0!</v>
      </c>
      <c r="AE21" s="30">
        <f>MAX(N21,T21,Z21)</f>
        <v>0</v>
      </c>
      <c r="AF21" s="34">
        <f>MAX(O21,U21,AA21)</f>
        <v>0</v>
      </c>
    </row>
    <row r="22" spans="1:33" hidden="1" x14ac:dyDescent="0.3">
      <c r="A22" s="17"/>
      <c r="B22" s="18" t="s">
        <v>78</v>
      </c>
      <c r="C22" s="19"/>
      <c r="D22" s="19"/>
      <c r="E22" s="18"/>
      <c r="F22" s="21">
        <f>VLOOKUP(B22,NomLicenceClub,2,FALSE)</f>
        <v>13114</v>
      </c>
      <c r="G22" s="19"/>
      <c r="H22" s="21">
        <v>1</v>
      </c>
      <c r="I22" s="22" t="s">
        <v>79</v>
      </c>
      <c r="J22" s="23">
        <v>0.38900000000000001</v>
      </c>
      <c r="K22" s="53"/>
      <c r="L22" s="53"/>
      <c r="M22" s="53"/>
      <c r="N22" s="25"/>
      <c r="O22" s="53"/>
      <c r="P22" s="27" t="e">
        <f>L22/M22</f>
        <v>#DIV/0!</v>
      </c>
      <c r="Q22" s="28"/>
      <c r="R22" s="28"/>
      <c r="S22" s="28"/>
      <c r="T22" s="28"/>
      <c r="U22" s="28"/>
      <c r="V22" s="30" t="e">
        <f>R22/S22</f>
        <v>#DIV/0!</v>
      </c>
      <c r="W22" s="31"/>
      <c r="X22" s="225"/>
      <c r="Y22" s="225"/>
      <c r="Z22" s="226"/>
      <c r="AA22" s="225"/>
      <c r="AB22" s="226" t="e">
        <f>X22/Y22</f>
        <v>#DIV/0!</v>
      </c>
      <c r="AC22" s="33">
        <f>IF(COUNTA(K22,Q22,W22)&lt;3,SUM(K22,Q22,W22),(SUM(K22,Q22,W22)-MIN(K22,Q22,W22)))</f>
        <v>0</v>
      </c>
      <c r="AD22" s="30" t="e">
        <f>SUM(L22,R22,X22)/SUM(M22,S22,Y22)</f>
        <v>#DIV/0!</v>
      </c>
      <c r="AE22" s="30">
        <f>MAX(N22,T22,Z22)</f>
        <v>0</v>
      </c>
      <c r="AF22" s="34">
        <f>MAX(O22,U22,AA22)</f>
        <v>0</v>
      </c>
    </row>
    <row r="23" spans="1:33" hidden="1" x14ac:dyDescent="0.3">
      <c r="A23" s="17"/>
      <c r="B23" s="18" t="s">
        <v>80</v>
      </c>
      <c r="C23" s="19"/>
      <c r="D23" s="19"/>
      <c r="E23" s="18"/>
      <c r="F23" s="21">
        <f>VLOOKUP(B23,NomLicenceClub,2,FALSE)</f>
        <v>134791</v>
      </c>
      <c r="G23" s="19"/>
      <c r="H23" s="21">
        <v>1</v>
      </c>
      <c r="I23" s="36" t="s">
        <v>81</v>
      </c>
      <c r="J23" s="23">
        <v>0.38300000000000001</v>
      </c>
      <c r="K23" s="24"/>
      <c r="L23" s="24"/>
      <c r="M23" s="24"/>
      <c r="N23" s="25"/>
      <c r="O23" s="26"/>
      <c r="P23" s="27" t="e">
        <f>L23/M23</f>
        <v>#DIV/0!</v>
      </c>
      <c r="Q23" s="24"/>
      <c r="R23" s="24"/>
      <c r="S23" s="24"/>
      <c r="T23" s="25"/>
      <c r="U23" s="26"/>
      <c r="V23" s="30" t="e">
        <f>R23/S23</f>
        <v>#DIV/0!</v>
      </c>
      <c r="W23" s="35"/>
      <c r="X23" s="238"/>
      <c r="Y23" s="238"/>
      <c r="Z23" s="239"/>
      <c r="AA23" s="238"/>
      <c r="AB23" s="226" t="e">
        <f>X23/Y23</f>
        <v>#DIV/0!</v>
      </c>
      <c r="AC23" s="33">
        <f>IF(COUNTA(K23,Q23,W23)&lt;3,SUM(K23,Q23,W23),(SUM(K23,Q23,W23)-MIN(K23,Q23,W23)))</f>
        <v>0</v>
      </c>
      <c r="AD23" s="30" t="e">
        <f>SUM(L23,R23,X23)/SUM(M23,S23,Y23)</f>
        <v>#DIV/0!</v>
      </c>
      <c r="AE23" s="30">
        <f>MAX(N23,T23,Z23)</f>
        <v>0</v>
      </c>
      <c r="AF23" s="34">
        <f>MAX(O23,U23,AA23)</f>
        <v>0</v>
      </c>
    </row>
    <row r="24" spans="1:33" hidden="1" x14ac:dyDescent="0.3">
      <c r="A24" s="17"/>
      <c r="B24" s="18" t="s">
        <v>82</v>
      </c>
      <c r="C24" s="19"/>
      <c r="D24" s="19"/>
      <c r="E24" s="18"/>
      <c r="F24" s="21">
        <f>VLOOKUP(B24,NomLicenceClub,2,FALSE)</f>
        <v>13526</v>
      </c>
      <c r="G24" s="19"/>
      <c r="H24" s="21">
        <v>1</v>
      </c>
      <c r="I24" s="22" t="s">
        <v>79</v>
      </c>
      <c r="J24" s="23">
        <v>0.38</v>
      </c>
      <c r="K24" s="24"/>
      <c r="L24" s="24"/>
      <c r="M24" s="24"/>
      <c r="N24" s="25"/>
      <c r="O24" s="26"/>
      <c r="P24" s="27" t="e">
        <f>L24/M24</f>
        <v>#DIV/0!</v>
      </c>
      <c r="Q24" s="24"/>
      <c r="R24" s="24"/>
      <c r="S24" s="24"/>
      <c r="T24" s="25"/>
      <c r="U24" s="26"/>
      <c r="V24" s="30" t="e">
        <f>R24/S24</f>
        <v>#DIV/0!</v>
      </c>
      <c r="W24" s="230"/>
      <c r="X24" s="231"/>
      <c r="Y24" s="231"/>
      <c r="Z24" s="232"/>
      <c r="AA24" s="231"/>
      <c r="AB24" s="226" t="e">
        <f>X24/Y24</f>
        <v>#DIV/0!</v>
      </c>
      <c r="AC24" s="33">
        <f>IF(COUNTA(K24,Q24,W24)&lt;3,SUM(K24,Q24,W24),(SUM(K24,Q24,W24)-MIN(K24,Q24,W24)))</f>
        <v>0</v>
      </c>
      <c r="AD24" s="30" t="e">
        <f>SUM(L24,R24,X24)/SUM(M24,S24,Y24)</f>
        <v>#DIV/0!</v>
      </c>
      <c r="AE24" s="30">
        <f>MAX(N24,T24,Z24)</f>
        <v>0</v>
      </c>
      <c r="AF24" s="34">
        <f>MAX(O24,U24,AA24)</f>
        <v>0</v>
      </c>
    </row>
    <row r="25" spans="1:33" hidden="1" x14ac:dyDescent="0.3">
      <c r="A25" s="17"/>
      <c r="B25" s="18" t="s">
        <v>83</v>
      </c>
      <c r="C25" s="19"/>
      <c r="D25" s="19"/>
      <c r="E25" s="18"/>
      <c r="F25" s="21">
        <f>VLOOKUP(B25,NomLicenceClub,2,FALSE)</f>
        <v>171069</v>
      </c>
      <c r="G25" s="19"/>
      <c r="H25" s="21">
        <v>1</v>
      </c>
      <c r="I25" s="22" t="s">
        <v>31</v>
      </c>
      <c r="J25" s="23">
        <v>0.379</v>
      </c>
      <c r="K25" s="24"/>
      <c r="L25" s="24"/>
      <c r="M25" s="24"/>
      <c r="N25" s="25"/>
      <c r="O25" s="26"/>
      <c r="P25" s="27" t="e">
        <f>L25/M25</f>
        <v>#DIV/0!</v>
      </c>
      <c r="Q25" s="28"/>
      <c r="R25" s="28"/>
      <c r="S25" s="28"/>
      <c r="T25" s="28"/>
      <c r="U25" s="28"/>
      <c r="V25" s="30" t="e">
        <f>R25/S25</f>
        <v>#DIV/0!</v>
      </c>
      <c r="W25" s="31"/>
      <c r="X25" s="225"/>
      <c r="Y25" s="225"/>
      <c r="Z25" s="226"/>
      <c r="AA25" s="225"/>
      <c r="AB25" s="226" t="e">
        <f>X25/Y25</f>
        <v>#DIV/0!</v>
      </c>
      <c r="AC25" s="33">
        <f>IF(COUNTA(K25,Q25,W25)&lt;3,SUM(K25,Q25,W25),(SUM(K25,Q25,W25)-MIN(K25,Q25,W25)))</f>
        <v>0</v>
      </c>
      <c r="AD25" s="30" t="e">
        <f>SUM(L25,R25,X25)/SUM(M25,S25,Y25)</f>
        <v>#DIV/0!</v>
      </c>
      <c r="AE25" s="30">
        <f>MAX(N25,T25,Z25)</f>
        <v>0</v>
      </c>
      <c r="AF25" s="34">
        <f>MAX(O25,U25,AA25)</f>
        <v>0</v>
      </c>
    </row>
    <row r="26" spans="1:33" hidden="1" x14ac:dyDescent="0.3">
      <c r="A26" s="17"/>
      <c r="B26" s="18" t="s">
        <v>61</v>
      </c>
      <c r="C26" s="19"/>
      <c r="D26" s="19"/>
      <c r="E26" s="20"/>
      <c r="F26" s="21">
        <f>VLOOKUP(B26,NomLicenceClub,2,FALSE)</f>
        <v>136957</v>
      </c>
      <c r="G26" s="19"/>
      <c r="H26" s="21">
        <v>1</v>
      </c>
      <c r="I26" s="22" t="s">
        <v>77</v>
      </c>
      <c r="J26" s="23">
        <v>0.371</v>
      </c>
      <c r="K26" s="24"/>
      <c r="L26" s="24"/>
      <c r="M26" s="24"/>
      <c r="N26" s="25"/>
      <c r="O26" s="26"/>
      <c r="P26" s="27" t="e">
        <f>L26/M26</f>
        <v>#DIV/0!</v>
      </c>
      <c r="Q26" s="28"/>
      <c r="R26" s="28"/>
      <c r="S26" s="28"/>
      <c r="T26" s="28"/>
      <c r="U26" s="28"/>
      <c r="V26" s="30" t="e">
        <f>R26/S26</f>
        <v>#DIV/0!</v>
      </c>
      <c r="W26" s="31"/>
      <c r="X26" s="225"/>
      <c r="Y26" s="225"/>
      <c r="Z26" s="226"/>
      <c r="AA26" s="225"/>
      <c r="AB26" s="226" t="e">
        <f>X26/Y26</f>
        <v>#DIV/0!</v>
      </c>
      <c r="AC26" s="33">
        <f>IF(COUNTA(K26,Q26,W26)&lt;3,SUM(K26,Q26,W26),(SUM(K26,Q26,W26)-MIN(K26,Q26,W26)))</f>
        <v>0</v>
      </c>
      <c r="AD26" s="30" t="e">
        <f>SUM(L26,R26,X26)/SUM(M26,S26,Y26)</f>
        <v>#DIV/0!</v>
      </c>
      <c r="AE26" s="30">
        <f>MAX(N26,T26,Z26)</f>
        <v>0</v>
      </c>
      <c r="AF26" s="34">
        <f>MAX(O26,U26,AA26)</f>
        <v>0</v>
      </c>
    </row>
    <row r="27" spans="1:33" x14ac:dyDescent="0.3">
      <c r="A27" s="17">
        <v>6</v>
      </c>
      <c r="B27" s="20" t="s">
        <v>84</v>
      </c>
      <c r="C27" s="19" t="s">
        <v>85</v>
      </c>
      <c r="D27" s="19" t="s">
        <v>86</v>
      </c>
      <c r="E27" s="20" t="s">
        <v>30</v>
      </c>
      <c r="F27" s="21">
        <f>VLOOKUP(B27,NomLicenceClub,2,FALSE)</f>
        <v>137385</v>
      </c>
      <c r="G27" s="19"/>
      <c r="H27" s="21">
        <v>1</v>
      </c>
      <c r="I27" s="22" t="s">
        <v>79</v>
      </c>
      <c r="J27" s="23">
        <v>0.36799999999999999</v>
      </c>
      <c r="K27" s="24"/>
      <c r="L27" s="24"/>
      <c r="M27" s="24"/>
      <c r="N27" s="25"/>
      <c r="O27" s="26"/>
      <c r="P27" s="27" t="e">
        <f>L27/M27</f>
        <v>#DIV/0!</v>
      </c>
      <c r="Q27" s="28"/>
      <c r="R27" s="28"/>
      <c r="S27" s="28"/>
      <c r="T27" s="28"/>
      <c r="U27" s="28"/>
      <c r="V27" s="30" t="e">
        <f>R27/S27</f>
        <v>#DIV/0!</v>
      </c>
      <c r="W27" s="31"/>
      <c r="X27" s="225"/>
      <c r="Y27" s="225"/>
      <c r="Z27" s="226"/>
      <c r="AA27" s="225"/>
      <c r="AB27" s="226" t="e">
        <f>X27/Y27</f>
        <v>#DIV/0!</v>
      </c>
      <c r="AC27" s="33">
        <f>IF(COUNTA(K27,Q27,W27)&lt;3,SUM(K27,Q27,W27),(SUM(K27,Q27,W27)-MIN(K27,Q27,W27)))</f>
        <v>0</v>
      </c>
      <c r="AD27" s="30" t="e">
        <f>SUM(L27,R27,X27)/SUM(M27,S27,Y27)</f>
        <v>#DIV/0!</v>
      </c>
      <c r="AE27" s="30">
        <f>MAX(N27,T27,Z27)</f>
        <v>0</v>
      </c>
      <c r="AF27" s="34">
        <f>MAX(O27,U27,AA27)</f>
        <v>0</v>
      </c>
    </row>
    <row r="28" spans="1:33" x14ac:dyDescent="0.3">
      <c r="A28" s="17"/>
      <c r="B28" s="18" t="s">
        <v>87</v>
      </c>
      <c r="C28" s="19"/>
      <c r="D28" s="19"/>
      <c r="E28" s="18"/>
      <c r="F28" s="21">
        <f t="shared" ref="F28:F37" si="0">VLOOKUP(B28,NomLicenceClub,2,FALSE)</f>
        <v>156543</v>
      </c>
      <c r="G28" s="19"/>
      <c r="H28" s="21">
        <v>0</v>
      </c>
      <c r="I28" s="22" t="s">
        <v>31</v>
      </c>
      <c r="J28" s="23">
        <v>0.33900000000000002</v>
      </c>
      <c r="K28" s="24"/>
      <c r="L28" s="24"/>
      <c r="M28" s="24"/>
      <c r="N28" s="25"/>
      <c r="O28" s="26"/>
      <c r="P28" s="27" t="e">
        <f t="shared" ref="P28:P50" si="1">L28/M28</f>
        <v>#DIV/0!</v>
      </c>
      <c r="Q28" s="28"/>
      <c r="R28" s="28"/>
      <c r="S28" s="28"/>
      <c r="T28" s="28"/>
      <c r="U28" s="28"/>
      <c r="V28" s="30" t="e">
        <f t="shared" ref="V28:V50" si="2">R28/S28</f>
        <v>#DIV/0!</v>
      </c>
      <c r="W28" s="31"/>
      <c r="X28" s="225"/>
      <c r="Y28" s="225"/>
      <c r="Z28" s="226"/>
      <c r="AA28" s="225"/>
      <c r="AB28" s="226" t="e">
        <f t="shared" ref="AB28:AB50" si="3">X28/Y28</f>
        <v>#DIV/0!</v>
      </c>
      <c r="AC28" s="33">
        <f t="shared" ref="AC28:AC50" si="4">IF(COUNTA(K28,Q28,W28)&lt;3,SUM(K28,Q28,W28),(SUM(K28,Q28,W28)-MIN(K28,Q28,W28)))</f>
        <v>0</v>
      </c>
      <c r="AD28" s="30" t="e">
        <f t="shared" ref="AD28:AD50" si="5">SUM(L28,R28,X28)/SUM(M28,S28,Y28)</f>
        <v>#DIV/0!</v>
      </c>
      <c r="AE28" s="30">
        <f t="shared" ref="AE28:AF50" si="6">MAX(N28,T28,Z28)</f>
        <v>0</v>
      </c>
      <c r="AF28" s="34">
        <f t="shared" si="6"/>
        <v>0</v>
      </c>
    </row>
    <row r="29" spans="1:33" x14ac:dyDescent="0.3">
      <c r="A29" s="17"/>
      <c r="B29" s="18" t="s">
        <v>88</v>
      </c>
      <c r="C29" s="19"/>
      <c r="D29" s="19"/>
      <c r="E29" s="18"/>
      <c r="F29" s="21">
        <f t="shared" si="0"/>
        <v>141158</v>
      </c>
      <c r="G29" s="19"/>
      <c r="H29" s="21">
        <v>0</v>
      </c>
      <c r="I29" s="22" t="s">
        <v>31</v>
      </c>
      <c r="J29" s="23">
        <v>0.27700000000000002</v>
      </c>
      <c r="K29" s="24"/>
      <c r="L29" s="24"/>
      <c r="M29" s="24"/>
      <c r="N29" s="25"/>
      <c r="O29" s="26"/>
      <c r="P29" s="27" t="e">
        <f t="shared" si="1"/>
        <v>#DIV/0!</v>
      </c>
      <c r="Q29" s="28"/>
      <c r="R29" s="28"/>
      <c r="S29" s="28"/>
      <c r="T29" s="28"/>
      <c r="U29" s="28"/>
      <c r="V29" s="30" t="e">
        <f t="shared" si="2"/>
        <v>#DIV/0!</v>
      </c>
      <c r="W29" s="31"/>
      <c r="X29" s="225"/>
      <c r="Y29" s="225"/>
      <c r="Z29" s="226"/>
      <c r="AA29" s="225"/>
      <c r="AB29" s="226" t="e">
        <f t="shared" si="3"/>
        <v>#DIV/0!</v>
      </c>
      <c r="AC29" s="33">
        <f t="shared" si="4"/>
        <v>0</v>
      </c>
      <c r="AD29" s="30" t="e">
        <f t="shared" si="5"/>
        <v>#DIV/0!</v>
      </c>
      <c r="AE29" s="30">
        <f t="shared" si="6"/>
        <v>0</v>
      </c>
      <c r="AF29" s="34">
        <f t="shared" si="6"/>
        <v>0</v>
      </c>
    </row>
    <row r="30" spans="1:33" hidden="1" x14ac:dyDescent="0.3">
      <c r="A30" s="17"/>
      <c r="B30" s="18"/>
      <c r="C30" s="19"/>
      <c r="D30" s="19"/>
      <c r="E30" s="18"/>
      <c r="F30" s="21" t="e">
        <f t="shared" si="0"/>
        <v>#N/A</v>
      </c>
      <c r="G30" s="19"/>
      <c r="H30" s="21"/>
      <c r="I30" s="22"/>
      <c r="J30" s="23"/>
      <c r="K30" s="24"/>
      <c r="L30" s="24"/>
      <c r="M30" s="24"/>
      <c r="N30" s="25"/>
      <c r="O30" s="26"/>
      <c r="P30" s="27" t="e">
        <f t="shared" si="1"/>
        <v>#DIV/0!</v>
      </c>
      <c r="Q30" s="28"/>
      <c r="R30" s="28"/>
      <c r="S30" s="28"/>
      <c r="T30" s="28"/>
      <c r="U30" s="28"/>
      <c r="V30" s="30" t="e">
        <f t="shared" si="2"/>
        <v>#DIV/0!</v>
      </c>
      <c r="W30" s="31"/>
      <c r="X30" s="32"/>
      <c r="Y30" s="32"/>
      <c r="Z30" s="32"/>
      <c r="AA30" s="32"/>
      <c r="AB30" s="32" t="e">
        <f t="shared" si="3"/>
        <v>#DIV/0!</v>
      </c>
      <c r="AC30" s="33">
        <f t="shared" si="4"/>
        <v>0</v>
      </c>
      <c r="AD30" s="30" t="e">
        <f t="shared" si="5"/>
        <v>#DIV/0!</v>
      </c>
      <c r="AE30" s="30">
        <f t="shared" si="6"/>
        <v>0</v>
      </c>
      <c r="AF30" s="34">
        <f t="shared" si="6"/>
        <v>0</v>
      </c>
    </row>
    <row r="31" spans="1:33" hidden="1" x14ac:dyDescent="0.3">
      <c r="A31" s="17"/>
      <c r="B31" s="18"/>
      <c r="C31" s="19"/>
      <c r="D31" s="19"/>
      <c r="E31" s="18"/>
      <c r="F31" s="21" t="e">
        <f t="shared" si="0"/>
        <v>#N/A</v>
      </c>
      <c r="G31" s="19"/>
      <c r="H31" s="21"/>
      <c r="I31" s="22"/>
      <c r="J31" s="23"/>
      <c r="K31" s="24"/>
      <c r="L31" s="24"/>
      <c r="M31" s="24"/>
      <c r="N31" s="25"/>
      <c r="O31" s="26"/>
      <c r="P31" s="27" t="e">
        <f t="shared" si="1"/>
        <v>#DIV/0!</v>
      </c>
      <c r="Q31" s="28"/>
      <c r="R31" s="28"/>
      <c r="S31" s="28"/>
      <c r="T31" s="28"/>
      <c r="U31" s="28"/>
      <c r="V31" s="30" t="e">
        <f t="shared" si="2"/>
        <v>#DIV/0!</v>
      </c>
      <c r="W31" s="31"/>
      <c r="X31" s="32"/>
      <c r="Y31" s="32"/>
      <c r="Z31" s="32"/>
      <c r="AA31" s="32"/>
      <c r="AB31" s="32" t="e">
        <f t="shared" si="3"/>
        <v>#DIV/0!</v>
      </c>
      <c r="AC31" s="33">
        <f t="shared" si="4"/>
        <v>0</v>
      </c>
      <c r="AD31" s="30" t="e">
        <f t="shared" si="5"/>
        <v>#DIV/0!</v>
      </c>
      <c r="AE31" s="30">
        <f t="shared" si="6"/>
        <v>0</v>
      </c>
      <c r="AF31" s="34">
        <f t="shared" si="6"/>
        <v>0</v>
      </c>
    </row>
    <row r="32" spans="1:33" hidden="1" x14ac:dyDescent="0.3">
      <c r="A32" s="17"/>
      <c r="B32" s="18"/>
      <c r="C32" s="19"/>
      <c r="D32" s="19"/>
      <c r="E32" s="18"/>
      <c r="F32" s="21" t="e">
        <f t="shared" si="0"/>
        <v>#N/A</v>
      </c>
      <c r="G32" s="19"/>
      <c r="H32" s="21"/>
      <c r="I32" s="22"/>
      <c r="J32" s="21"/>
      <c r="K32" s="24"/>
      <c r="L32" s="24"/>
      <c r="M32" s="24"/>
      <c r="N32" s="25"/>
      <c r="O32" s="26"/>
      <c r="P32" s="27" t="e">
        <f t="shared" si="1"/>
        <v>#DIV/0!</v>
      </c>
      <c r="Q32" s="28"/>
      <c r="R32" s="28"/>
      <c r="S32" s="28"/>
      <c r="T32" s="28"/>
      <c r="U32" s="28"/>
      <c r="V32" s="30" t="e">
        <f t="shared" si="2"/>
        <v>#DIV/0!</v>
      </c>
      <c r="W32" s="31"/>
      <c r="X32" s="32"/>
      <c r="Y32" s="32"/>
      <c r="Z32" s="32"/>
      <c r="AA32" s="32"/>
      <c r="AB32" s="32" t="e">
        <f t="shared" si="3"/>
        <v>#DIV/0!</v>
      </c>
      <c r="AC32" s="33">
        <f t="shared" si="4"/>
        <v>0</v>
      </c>
      <c r="AD32" s="30" t="e">
        <f t="shared" si="5"/>
        <v>#DIV/0!</v>
      </c>
      <c r="AE32" s="30">
        <f t="shared" si="6"/>
        <v>0</v>
      </c>
      <c r="AF32" s="34">
        <f t="shared" si="6"/>
        <v>0</v>
      </c>
    </row>
    <row r="33" spans="1:32" hidden="1" x14ac:dyDescent="0.3">
      <c r="A33" s="17"/>
      <c r="B33" s="18"/>
      <c r="C33" s="19"/>
      <c r="D33" s="19"/>
      <c r="E33" s="18"/>
      <c r="F33" s="21" t="e">
        <f t="shared" si="0"/>
        <v>#N/A</v>
      </c>
      <c r="G33" s="19"/>
      <c r="H33" s="21"/>
      <c r="I33" s="22"/>
      <c r="J33" s="21"/>
      <c r="K33" s="24"/>
      <c r="L33" s="24"/>
      <c r="M33" s="24"/>
      <c r="N33" s="25"/>
      <c r="O33" s="26"/>
      <c r="P33" s="27" t="e">
        <f t="shared" si="1"/>
        <v>#DIV/0!</v>
      </c>
      <c r="Q33" s="28"/>
      <c r="R33" s="28"/>
      <c r="S33" s="28"/>
      <c r="T33" s="28"/>
      <c r="U33" s="28"/>
      <c r="V33" s="30" t="e">
        <f t="shared" si="2"/>
        <v>#DIV/0!</v>
      </c>
      <c r="W33" s="31"/>
      <c r="X33" s="32"/>
      <c r="Y33" s="32"/>
      <c r="Z33" s="32"/>
      <c r="AA33" s="32"/>
      <c r="AB33" s="32" t="e">
        <f t="shared" si="3"/>
        <v>#DIV/0!</v>
      </c>
      <c r="AC33" s="33">
        <f t="shared" si="4"/>
        <v>0</v>
      </c>
      <c r="AD33" s="30" t="e">
        <f t="shared" si="5"/>
        <v>#DIV/0!</v>
      </c>
      <c r="AE33" s="30">
        <f t="shared" si="6"/>
        <v>0</v>
      </c>
      <c r="AF33" s="34">
        <f t="shared" si="6"/>
        <v>0</v>
      </c>
    </row>
    <row r="34" spans="1:32" hidden="1" x14ac:dyDescent="0.3">
      <c r="A34" s="17"/>
      <c r="B34" s="18"/>
      <c r="C34" s="19"/>
      <c r="D34" s="19"/>
      <c r="E34" s="18"/>
      <c r="F34" s="21" t="e">
        <f t="shared" si="0"/>
        <v>#N/A</v>
      </c>
      <c r="G34" s="19"/>
      <c r="H34" s="21"/>
      <c r="I34" s="22"/>
      <c r="J34" s="21"/>
      <c r="K34" s="24"/>
      <c r="L34" s="24"/>
      <c r="M34" s="24"/>
      <c r="N34" s="25"/>
      <c r="O34" s="26"/>
      <c r="P34" s="27" t="e">
        <f t="shared" si="1"/>
        <v>#DIV/0!</v>
      </c>
      <c r="Q34" s="28"/>
      <c r="R34" s="28"/>
      <c r="S34" s="28"/>
      <c r="T34" s="28"/>
      <c r="U34" s="28"/>
      <c r="V34" s="30" t="e">
        <f t="shared" si="2"/>
        <v>#DIV/0!</v>
      </c>
      <c r="W34" s="31"/>
      <c r="X34" s="32"/>
      <c r="Y34" s="32"/>
      <c r="Z34" s="32"/>
      <c r="AA34" s="32"/>
      <c r="AB34" s="32" t="e">
        <f t="shared" si="3"/>
        <v>#DIV/0!</v>
      </c>
      <c r="AC34" s="33">
        <f t="shared" si="4"/>
        <v>0</v>
      </c>
      <c r="AD34" s="30" t="e">
        <f t="shared" si="5"/>
        <v>#DIV/0!</v>
      </c>
      <c r="AE34" s="30">
        <f t="shared" si="6"/>
        <v>0</v>
      </c>
      <c r="AF34" s="34">
        <f t="shared" si="6"/>
        <v>0</v>
      </c>
    </row>
    <row r="35" spans="1:32" hidden="1" x14ac:dyDescent="0.3">
      <c r="A35" s="54"/>
      <c r="B35" s="18"/>
      <c r="C35" s="19"/>
      <c r="D35" s="19"/>
      <c r="E35" s="18"/>
      <c r="F35" s="21" t="e">
        <f t="shared" si="0"/>
        <v>#N/A</v>
      </c>
      <c r="G35" s="19"/>
      <c r="H35" s="21"/>
      <c r="I35" s="22"/>
      <c r="J35" s="21"/>
      <c r="K35" s="24"/>
      <c r="L35" s="24"/>
      <c r="M35" s="24"/>
      <c r="N35" s="25"/>
      <c r="O35" s="26"/>
      <c r="P35" s="27" t="e">
        <f t="shared" si="1"/>
        <v>#DIV/0!</v>
      </c>
      <c r="Q35" s="28"/>
      <c r="R35" s="28"/>
      <c r="S35" s="28"/>
      <c r="T35" s="28"/>
      <c r="U35" s="28"/>
      <c r="V35" s="30" t="e">
        <f t="shared" si="2"/>
        <v>#DIV/0!</v>
      </c>
      <c r="W35" s="31"/>
      <c r="X35" s="32"/>
      <c r="Y35" s="32"/>
      <c r="Z35" s="32"/>
      <c r="AA35" s="32"/>
      <c r="AB35" s="32" t="e">
        <f t="shared" si="3"/>
        <v>#DIV/0!</v>
      </c>
      <c r="AC35" s="33">
        <f t="shared" si="4"/>
        <v>0</v>
      </c>
      <c r="AD35" s="30" t="e">
        <f t="shared" si="5"/>
        <v>#DIV/0!</v>
      </c>
      <c r="AE35" s="30">
        <f t="shared" si="6"/>
        <v>0</v>
      </c>
      <c r="AF35" s="34">
        <f t="shared" si="6"/>
        <v>0</v>
      </c>
    </row>
    <row r="36" spans="1:32" hidden="1" x14ac:dyDescent="0.3">
      <c r="A36" s="54"/>
      <c r="B36" s="18"/>
      <c r="C36" s="19"/>
      <c r="D36" s="19"/>
      <c r="E36" s="18"/>
      <c r="F36" s="21" t="e">
        <f t="shared" si="0"/>
        <v>#N/A</v>
      </c>
      <c r="G36" s="19"/>
      <c r="H36" s="21"/>
      <c r="I36" s="22"/>
      <c r="J36" s="21"/>
      <c r="K36" s="24"/>
      <c r="L36" s="24"/>
      <c r="M36" s="24"/>
      <c r="N36" s="25"/>
      <c r="O36" s="26"/>
      <c r="P36" s="27" t="e">
        <f t="shared" si="1"/>
        <v>#DIV/0!</v>
      </c>
      <c r="Q36" s="28"/>
      <c r="R36" s="28"/>
      <c r="S36" s="28"/>
      <c r="T36" s="28"/>
      <c r="U36" s="28"/>
      <c r="V36" s="30" t="e">
        <f t="shared" si="2"/>
        <v>#DIV/0!</v>
      </c>
      <c r="W36" s="31"/>
      <c r="X36" s="32"/>
      <c r="Y36" s="32"/>
      <c r="Z36" s="32"/>
      <c r="AA36" s="32"/>
      <c r="AB36" s="32" t="e">
        <f t="shared" si="3"/>
        <v>#DIV/0!</v>
      </c>
      <c r="AC36" s="33">
        <f t="shared" si="4"/>
        <v>0</v>
      </c>
      <c r="AD36" s="30" t="e">
        <f t="shared" si="5"/>
        <v>#DIV/0!</v>
      </c>
      <c r="AE36" s="30">
        <f t="shared" si="6"/>
        <v>0</v>
      </c>
      <c r="AF36" s="34">
        <f t="shared" si="6"/>
        <v>0</v>
      </c>
    </row>
    <row r="37" spans="1:32" hidden="1" x14ac:dyDescent="0.3">
      <c r="A37" s="54"/>
      <c r="B37" s="18"/>
      <c r="C37" s="19"/>
      <c r="D37" s="19"/>
      <c r="E37" s="18"/>
      <c r="F37" s="21" t="e">
        <f t="shared" si="0"/>
        <v>#N/A</v>
      </c>
      <c r="G37" s="19"/>
      <c r="H37" s="21"/>
      <c r="I37" s="22"/>
      <c r="J37" s="21"/>
      <c r="K37" s="24"/>
      <c r="L37" s="24"/>
      <c r="M37" s="24"/>
      <c r="N37" s="25"/>
      <c r="O37" s="26"/>
      <c r="P37" s="27" t="e">
        <f t="shared" si="1"/>
        <v>#DIV/0!</v>
      </c>
      <c r="Q37" s="28"/>
      <c r="R37" s="28"/>
      <c r="S37" s="28"/>
      <c r="T37" s="28"/>
      <c r="U37" s="28"/>
      <c r="V37" s="30" t="e">
        <f t="shared" si="2"/>
        <v>#DIV/0!</v>
      </c>
      <c r="W37" s="31"/>
      <c r="X37" s="32"/>
      <c r="Y37" s="32"/>
      <c r="Z37" s="32"/>
      <c r="AA37" s="32"/>
      <c r="AB37" s="32" t="e">
        <f t="shared" si="3"/>
        <v>#DIV/0!</v>
      </c>
      <c r="AC37" s="33">
        <f t="shared" si="4"/>
        <v>0</v>
      </c>
      <c r="AD37" s="30" t="e">
        <f t="shared" si="5"/>
        <v>#DIV/0!</v>
      </c>
      <c r="AE37" s="30">
        <f t="shared" si="6"/>
        <v>0</v>
      </c>
      <c r="AF37" s="34">
        <f t="shared" si="6"/>
        <v>0</v>
      </c>
    </row>
    <row r="39" spans="1:32" x14ac:dyDescent="0.3">
      <c r="E39" s="55"/>
      <c r="F39" s="55"/>
      <c r="G39" s="55"/>
      <c r="H39" s="55"/>
      <c r="I39" s="55"/>
      <c r="J39" s="55"/>
      <c r="K39" s="55"/>
      <c r="L39" s="55"/>
      <c r="M39" s="55"/>
      <c r="N39" s="55"/>
      <c r="O39" s="55"/>
      <c r="P39" s="55"/>
      <c r="Q39" s="55"/>
      <c r="R39" s="55"/>
      <c r="S39" s="55"/>
      <c r="T39" s="55"/>
      <c r="U39" s="55"/>
      <c r="V39" s="55"/>
      <c r="W39" s="55"/>
      <c r="X39" s="55"/>
      <c r="Y39" s="55"/>
      <c r="Z39" s="55"/>
      <c r="AA39" s="55"/>
      <c r="AB39" s="55"/>
    </row>
    <row r="40" spans="1:32" x14ac:dyDescent="0.3">
      <c r="E40" s="55"/>
      <c r="F40" s="55"/>
      <c r="G40" s="55"/>
      <c r="H40" s="55"/>
      <c r="I40" s="55"/>
      <c r="J40" s="55"/>
      <c r="K40" s="55"/>
      <c r="L40" s="55"/>
      <c r="M40" s="55"/>
      <c r="N40" s="55"/>
      <c r="O40" s="55"/>
      <c r="P40" s="55"/>
      <c r="Q40" s="55"/>
      <c r="R40" s="55"/>
      <c r="S40" s="55"/>
      <c r="T40" s="55"/>
      <c r="U40" s="55"/>
      <c r="V40" s="55"/>
      <c r="W40" s="55"/>
      <c r="X40" s="55"/>
      <c r="Y40" s="55"/>
      <c r="Z40" s="55"/>
      <c r="AA40" s="55"/>
      <c r="AB40" s="55"/>
    </row>
    <row r="41" spans="1:32" x14ac:dyDescent="0.3">
      <c r="E41" s="55"/>
      <c r="F41" s="55"/>
      <c r="G41" s="55"/>
      <c r="H41" s="55"/>
      <c r="I41" s="55"/>
      <c r="J41" s="55"/>
      <c r="K41" s="55"/>
      <c r="L41" s="55"/>
      <c r="M41" s="55"/>
      <c r="N41" s="55"/>
      <c r="O41" s="55"/>
      <c r="P41" s="55"/>
      <c r="Q41" s="55"/>
      <c r="R41" s="55"/>
      <c r="S41" s="55"/>
      <c r="T41" s="55"/>
      <c r="U41" s="55"/>
      <c r="V41" s="55"/>
      <c r="W41" s="55"/>
      <c r="X41" s="55"/>
      <c r="Y41" s="55"/>
      <c r="Z41" s="55"/>
      <c r="AA41" s="55"/>
      <c r="AB41" s="55"/>
    </row>
    <row r="42" spans="1:32" x14ac:dyDescent="0.3">
      <c r="Q42" s="55"/>
      <c r="R42" s="55"/>
      <c r="S42" s="55"/>
      <c r="T42" s="55"/>
      <c r="U42" s="55"/>
      <c r="V42" s="55"/>
    </row>
    <row r="43" spans="1:32" x14ac:dyDescent="0.3">
      <c r="Q43" s="55"/>
      <c r="R43" s="55"/>
      <c r="S43" s="55"/>
      <c r="T43" s="55"/>
      <c r="U43" s="55"/>
      <c r="V43" s="55"/>
    </row>
    <row r="44" spans="1:32" x14ac:dyDescent="0.3">
      <c r="Q44" s="55"/>
      <c r="R44" s="55"/>
      <c r="S44" s="55"/>
      <c r="T44" s="55"/>
      <c r="U44" s="55"/>
      <c r="V44" s="55"/>
    </row>
    <row r="45" spans="1:32" x14ac:dyDescent="0.3">
      <c r="Q45" s="55"/>
      <c r="R45" s="55"/>
      <c r="S45" s="55"/>
      <c r="T45" s="55"/>
      <c r="U45" s="55"/>
      <c r="V45" s="55"/>
    </row>
    <row r="52" spans="4:4" x14ac:dyDescent="0.3">
      <c r="D52" s="2" t="s">
        <v>89</v>
      </c>
    </row>
    <row r="53" spans="4:4" x14ac:dyDescent="0.3">
      <c r="D53" s="2" t="s">
        <v>90</v>
      </c>
    </row>
    <row r="54" spans="4:4" x14ac:dyDescent="0.3">
      <c r="D54" s="2" t="s">
        <v>91</v>
      </c>
    </row>
    <row r="55" spans="4:4" x14ac:dyDescent="0.3">
      <c r="D55" s="2" t="s">
        <v>92</v>
      </c>
    </row>
    <row r="56" spans="4:4" x14ac:dyDescent="0.3">
      <c r="D56" s="2" t="s">
        <v>93</v>
      </c>
    </row>
    <row r="81" spans="1:132" s="56" customFormat="1" x14ac:dyDescent="0.3">
      <c r="A81" s="1"/>
      <c r="B81" s="1"/>
      <c r="C81" s="2"/>
      <c r="D81" s="2"/>
      <c r="E81" s="1"/>
      <c r="F81" s="1"/>
      <c r="G81" s="1"/>
      <c r="H81" s="1"/>
      <c r="I81" s="1"/>
      <c r="J81" s="1"/>
      <c r="K81" s="3"/>
      <c r="L81" s="3"/>
      <c r="M81" s="3"/>
      <c r="N81" s="4"/>
      <c r="O81" s="3"/>
      <c r="P81" s="3"/>
      <c r="Q81" s="3"/>
      <c r="R81" s="4"/>
      <c r="S81" s="3"/>
      <c r="T81" s="3"/>
      <c r="U81" s="3"/>
      <c r="V81" s="4"/>
      <c r="W81" s="1"/>
      <c r="X81" s="4"/>
      <c r="Y81" s="1"/>
      <c r="Z81" s="1"/>
      <c r="AA81" s="1"/>
      <c r="AB81" s="1"/>
      <c r="AC81" s="1"/>
      <c r="AD81" s="1"/>
      <c r="AE81" s="1"/>
      <c r="AF81" s="1"/>
      <c r="AG81" s="1"/>
      <c r="AH81" s="1"/>
      <c r="AI81" s="1"/>
      <c r="AJ81" s="1"/>
      <c r="AK81" s="1"/>
      <c r="AL81" s="1"/>
      <c r="AM81" s="1"/>
      <c r="AN81" s="1"/>
      <c r="BS81" s="57"/>
      <c r="BU81" s="58"/>
      <c r="BV81" s="59"/>
      <c r="BW81" s="59"/>
      <c r="BX81" s="60"/>
      <c r="BY81" s="61"/>
      <c r="BZ81" s="62"/>
      <c r="CA81" s="60"/>
      <c r="CB81" s="63"/>
      <c r="CC81" s="63"/>
      <c r="CD81" s="63"/>
      <c r="CE81" s="63"/>
      <c r="CF81" s="63"/>
      <c r="CG81" s="63"/>
      <c r="CH81" s="63"/>
      <c r="CI81" s="63"/>
      <c r="CJ81" s="63"/>
      <c r="CK81" s="63"/>
      <c r="CL81" s="63"/>
      <c r="CM81" s="63"/>
      <c r="CN81" s="63"/>
      <c r="CO81" s="63"/>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7"/>
      <c r="BT82" s="56"/>
      <c r="BU82" s="63"/>
      <c r="BV82" s="63"/>
      <c r="BW82" s="63"/>
      <c r="BX82" s="63"/>
      <c r="BY82" s="64"/>
      <c r="BZ82" s="56"/>
      <c r="CA82" s="63"/>
      <c r="CB82" s="63"/>
      <c r="CC82" s="63"/>
      <c r="CD82" s="63"/>
      <c r="CE82" s="63"/>
      <c r="CF82" s="63"/>
      <c r="CG82" s="63"/>
      <c r="CH82" s="63"/>
      <c r="CI82" s="63"/>
      <c r="CJ82" s="63"/>
      <c r="CK82" s="63"/>
      <c r="CL82" s="63"/>
      <c r="CM82" s="63"/>
      <c r="CN82" s="63"/>
      <c r="CO82" s="63"/>
      <c r="CP82" s="56"/>
      <c r="CQ82" s="56"/>
      <c r="CR82" s="56"/>
      <c r="CS82" s="56"/>
      <c r="CT82" s="56"/>
      <c r="CU82" s="56"/>
      <c r="CV82" s="56"/>
      <c r="CW82" s="56"/>
      <c r="CX82" s="56"/>
      <c r="CY82" s="56"/>
      <c r="CZ82" s="56"/>
      <c r="DA82" s="56"/>
    </row>
    <row r="83" spans="1:132" x14ac:dyDescent="0.3">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65"/>
      <c r="BT83" s="56"/>
      <c r="BU83" s="56"/>
      <c r="BV83" s="56"/>
      <c r="BW83" s="56"/>
      <c r="BX83" s="56"/>
      <c r="BY83" s="56"/>
      <c r="BZ83" s="56"/>
      <c r="CA83" s="63"/>
      <c r="CB83" s="63"/>
      <c r="CC83" s="63"/>
      <c r="CD83" s="63"/>
      <c r="CE83" s="63"/>
      <c r="CF83" s="63"/>
      <c r="CG83" s="63"/>
      <c r="CH83" s="63"/>
      <c r="CI83" s="63"/>
      <c r="CJ83" s="63"/>
      <c r="CK83" s="63"/>
      <c r="CL83" s="63"/>
      <c r="CM83" s="63"/>
      <c r="CN83" s="56"/>
      <c r="CO83" s="56"/>
      <c r="CP83" s="56"/>
      <c r="CQ83" s="56"/>
      <c r="CR83" s="56"/>
      <c r="CS83" s="56"/>
      <c r="CT83" s="56"/>
      <c r="CU83" s="56"/>
      <c r="CV83" s="56"/>
      <c r="CW83" s="56"/>
      <c r="CX83" s="56"/>
      <c r="CY83" s="56"/>
      <c r="CZ83" s="56"/>
      <c r="DA83" s="56"/>
    </row>
    <row r="84" spans="1:132" x14ac:dyDescent="0.3">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65"/>
      <c r="BT84" s="56"/>
      <c r="BU84" s="56"/>
      <c r="BV84" s="56"/>
      <c r="BW84" s="56"/>
      <c r="BX84" s="56"/>
      <c r="BY84" s="56"/>
      <c r="BZ84" s="56"/>
      <c r="CA84" s="65"/>
      <c r="CB84" s="65"/>
      <c r="CC84" s="63"/>
      <c r="CD84" s="66"/>
      <c r="CE84" s="66"/>
      <c r="CF84" s="66"/>
      <c r="CG84" s="56"/>
      <c r="CH84" s="56"/>
      <c r="CI84" s="56"/>
      <c r="CJ84" s="56"/>
      <c r="CK84" s="56"/>
      <c r="CL84" s="56"/>
      <c r="CM84" s="56"/>
      <c r="CN84" s="56"/>
      <c r="CO84" s="56"/>
      <c r="CP84" s="56"/>
      <c r="CQ84" s="56"/>
      <c r="CR84" s="56"/>
      <c r="CS84" s="56"/>
      <c r="CT84" s="56"/>
      <c r="CU84" s="56"/>
      <c r="CV84" s="56"/>
      <c r="CW84" s="56"/>
      <c r="CX84" s="56"/>
      <c r="CY84" s="56"/>
      <c r="CZ84" s="56"/>
      <c r="DA84" s="56"/>
    </row>
    <row r="85" spans="1:132" x14ac:dyDescent="0.3">
      <c r="AO85" s="56"/>
      <c r="AP85" s="56"/>
      <c r="AQ85" s="56"/>
      <c r="AR85" s="56"/>
      <c r="AS85" s="56"/>
      <c r="AT85" s="56"/>
      <c r="AU85" s="56"/>
      <c r="AV85" s="56"/>
      <c r="AW85" s="56"/>
      <c r="AX85" s="56"/>
      <c r="AY85" s="56"/>
      <c r="AZ85" s="56"/>
      <c r="BA85" s="56"/>
      <c r="BB85" s="56" t="s">
        <v>94</v>
      </c>
      <c r="BC85" s="56"/>
      <c r="BD85" s="56"/>
      <c r="BE85" s="56"/>
      <c r="BF85" s="56"/>
      <c r="BG85" s="56"/>
      <c r="BH85" s="56"/>
      <c r="BI85" s="56"/>
      <c r="BJ85" s="56"/>
      <c r="BK85" s="56"/>
      <c r="BL85" s="56"/>
      <c r="BM85" s="56"/>
      <c r="BN85" s="56"/>
      <c r="BO85" s="56"/>
      <c r="BP85" s="56"/>
      <c r="BQ85" s="56"/>
      <c r="BR85" s="56"/>
      <c r="BS85" s="65"/>
      <c r="BT85" s="56"/>
      <c r="BU85" s="56"/>
      <c r="BV85" s="56"/>
      <c r="BW85" s="56"/>
      <c r="BX85" s="56"/>
      <c r="BY85" s="56"/>
      <c r="BZ85" s="56"/>
      <c r="CA85" s="65"/>
      <c r="CB85" s="65"/>
      <c r="CC85" s="63"/>
      <c r="CD85" s="65"/>
      <c r="CE85" s="65"/>
      <c r="CF85" s="65"/>
      <c r="CG85" s="56"/>
      <c r="CH85" s="56"/>
      <c r="CI85" s="56"/>
      <c r="CJ85" s="56"/>
      <c r="CK85" s="56"/>
      <c r="CL85" s="56"/>
      <c r="CM85" s="56"/>
      <c r="CN85" s="56"/>
      <c r="CO85" s="56"/>
      <c r="CP85" s="56"/>
      <c r="CQ85" s="56"/>
      <c r="CR85" s="56"/>
      <c r="CS85" s="56"/>
      <c r="CT85" s="56"/>
      <c r="CU85" s="56"/>
      <c r="CV85" s="56"/>
      <c r="CW85" s="56"/>
      <c r="CX85" s="56"/>
      <c r="CY85" s="56"/>
      <c r="CZ85" s="56"/>
      <c r="DA85" s="56"/>
    </row>
    <row r="86" spans="1:132" ht="21" customHeight="1" x14ac:dyDescent="0.3">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65"/>
      <c r="BT86" s="56"/>
      <c r="BU86" s="56"/>
      <c r="BV86" s="56"/>
      <c r="BW86" s="56"/>
      <c r="BX86" s="56"/>
      <c r="BY86" s="56"/>
      <c r="BZ86" s="56"/>
      <c r="CA86" s="65"/>
      <c r="CB86" s="65"/>
      <c r="CC86" s="63"/>
      <c r="CD86" s="65"/>
      <c r="CE86" s="65"/>
      <c r="CF86" s="65"/>
      <c r="CG86" s="56"/>
      <c r="CH86" s="56"/>
      <c r="CI86" s="56"/>
      <c r="CJ86" s="56"/>
      <c r="CK86" s="56"/>
      <c r="CL86" s="56"/>
      <c r="CM86" s="56"/>
      <c r="CN86" s="56"/>
      <c r="CO86" s="56"/>
      <c r="CP86" s="56"/>
      <c r="CQ86" s="56"/>
      <c r="CR86" s="56"/>
      <c r="CS86" s="56"/>
      <c r="CT86" s="56"/>
      <c r="CU86" s="56"/>
      <c r="CV86" s="56"/>
      <c r="CW86" s="56"/>
      <c r="CX86" s="56"/>
      <c r="CY86" s="56"/>
      <c r="CZ86" s="56"/>
      <c r="DA86" s="56"/>
    </row>
    <row r="87" spans="1:132" ht="31.5" customHeight="1" x14ac:dyDescent="0.3">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65"/>
      <c r="BT87" s="56"/>
      <c r="BU87" s="56"/>
      <c r="BV87" s="56"/>
      <c r="BW87" s="56"/>
      <c r="BX87" s="56"/>
      <c r="BY87" s="56"/>
      <c r="BZ87" s="56"/>
      <c r="CA87" s="65"/>
      <c r="CB87" s="65"/>
      <c r="CC87" s="63"/>
      <c r="CD87" s="56"/>
      <c r="CE87" s="56"/>
      <c r="CF87" s="56"/>
      <c r="CG87" s="56"/>
      <c r="CH87" s="56"/>
      <c r="CI87" s="56"/>
      <c r="CJ87" s="56"/>
      <c r="CK87" s="56"/>
      <c r="CL87" s="56"/>
      <c r="CM87" s="56"/>
      <c r="CN87" s="56"/>
      <c r="CO87" s="56"/>
      <c r="CP87" s="56"/>
      <c r="CQ87" s="56"/>
      <c r="CR87" s="56" t="s">
        <v>10</v>
      </c>
      <c r="CS87" s="56"/>
      <c r="CT87" s="56"/>
      <c r="CU87" s="56"/>
      <c r="CV87" s="56"/>
      <c r="CW87" s="56"/>
      <c r="CX87" s="56"/>
      <c r="CY87" s="56"/>
      <c r="CZ87" s="56"/>
      <c r="DA87" s="56"/>
    </row>
    <row r="88" spans="1:132" ht="25.5" customHeight="1" x14ac:dyDescent="0.3">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65"/>
      <c r="BT88" s="56"/>
      <c r="BU88" s="56"/>
      <c r="BV88" s="56"/>
      <c r="BW88" s="56"/>
      <c r="BX88" s="56"/>
      <c r="BY88" s="56"/>
      <c r="BZ88" s="56"/>
      <c r="CA88" s="65"/>
      <c r="CB88" s="65"/>
      <c r="CC88" s="63"/>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row>
    <row r="89" spans="1:132" x14ac:dyDescent="0.3">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65"/>
      <c r="BT89" s="56"/>
      <c r="BU89" s="56"/>
      <c r="BV89" s="56"/>
      <c r="BW89" s="56"/>
      <c r="BX89" s="56"/>
      <c r="BY89" s="56"/>
      <c r="BZ89" s="56"/>
      <c r="CA89" s="65"/>
      <c r="CB89" s="65"/>
      <c r="CC89" s="63"/>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row>
    <row r="90" spans="1:132" x14ac:dyDescent="0.3">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65"/>
      <c r="BT90" s="56"/>
      <c r="BU90" s="56"/>
      <c r="BV90" s="56"/>
      <c r="BW90" s="56"/>
      <c r="BX90" s="56"/>
      <c r="BY90" s="56"/>
      <c r="BZ90" s="56"/>
      <c r="CA90" s="65"/>
      <c r="CB90" s="65"/>
      <c r="CC90" s="63"/>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48BFCCC5-1CA9-4BD8-A253-6ED42943387E}">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RESULTATS POULE DE 2 (2)</vt:lpstr>
      <vt:lpstr>RESULTATS POULE DE 2</vt:lpstr>
      <vt:lpstr>RESULTATS  POULE DE  3</vt:lpstr>
      <vt:lpstr>Rank</vt:lpstr>
      <vt:lpstr>Rank!NomPrenLicenCateg</vt:lpstr>
      <vt:lpstr>Rank!Zone_d_impression</vt:lpstr>
      <vt:lpstr>'RESULTATS  POULE DE  3'!Zone_d_impression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2022-01-31T10:07:15Z</dcterms:modified>
</cp:coreProperties>
</file>