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F:\saison 21.22\Competitions 2021-2022\CADRE R1\"/>
    </mc:Choice>
  </mc:AlternateContent>
  <xr:revisionPtr revIDLastSave="0" documentId="13_ncr:1_{38140B3F-7B2F-42F8-BF36-4612997E2AE4}" xr6:coauthVersionLast="47" xr6:coauthVersionMax="47" xr10:uidLastSave="{00000000-0000-0000-0000-000000000000}"/>
  <bookViews>
    <workbookView xWindow="-108" yWindow="-108" windowWidth="23256" windowHeight="12576" firstSheet="2" activeTab="5" xr2:uid="{A75A4E78-BCDF-4975-843C-15763A887917}"/>
  </bookViews>
  <sheets>
    <sheet name="RESULTATS POULE DE 2 (2)" sheetId="7" r:id="rId1"/>
    <sheet name="RESULTATS POULE DE 2" sheetId="6" r:id="rId2"/>
    <sheet name="RESULTATS  POULE DE  3 (3)" sheetId="5" r:id="rId3"/>
    <sheet name="RESULTATS  POULE DE  3 (2)" sheetId="4" r:id="rId4"/>
    <sheet name="RESULTATS  POULE DE  3" sheetId="3" r:id="rId5"/>
    <sheet name="Rank" sheetId="2"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avancement">[1]DONNEES!$F$2:$F$5</definedName>
    <definedName name="BD_JOUEURS_CATEGORIES" localSheetId="3">[5]BD_JOUEURS_CLUB_CATEGORIES!$A$2:$G$83</definedName>
    <definedName name="BD_JOUEURS_CATEGORIES" localSheetId="2">[6]BD_JOUEURS_CLUB_CATEGORIES!$A$2:$G$83</definedName>
    <definedName name="BD_JOUEURS_CATEGORIES" localSheetId="1">[7]BD_JOUEURS_CLUB_CATEGORIES!$A$2:$G$83</definedName>
    <definedName name="BD_JOUEURS_CATEGORIES" localSheetId="0">[8]BD_JOUEURS_CLUB_CATEGORIES!$A$2:$G$83</definedName>
    <definedName name="BD_JOUEURS_CATEGORIES">[4]BD_JOUEURS_CLUB_CATEGORIES!$A$2:$G$83</definedName>
    <definedName name="CATE_COR" localSheetId="3">'[5]POULE DE 3 '!$AC$236:$AD$240</definedName>
    <definedName name="CATE_COR" localSheetId="2">'[6]POULE DE 3 '!$AC$236:$AD$240</definedName>
    <definedName name="CATE_COR" localSheetId="1">'[7]POULE DE 3 '!$AC$236:$AD$240</definedName>
    <definedName name="CATE_COR" localSheetId="0">'[8]POULE DE 3 '!$AC$236:$AD$240</definedName>
    <definedName name="CATE_COR">'[4]POULE DE 3 '!$AC$236:$AD$240</definedName>
    <definedName name="CLUBS">[1]DONNEES!#REF!</definedName>
    <definedName name="CoordonnéesClubs">[1]DONNEES!#REF!</definedName>
    <definedName name="Distrib" localSheetId="5">#REF!</definedName>
    <definedName name="Distrib">#REF!</definedName>
    <definedName name="Eff_Particip" localSheetId="5">#REF!,#REF!</definedName>
    <definedName name="Eff_Particip">[1]INSCRITS_POULES!$E$6,[1]INSCRITS_POULES!$AQ$9:$AQ$79</definedName>
    <definedName name="Inscrip" localSheetId="5">#REF!</definedName>
    <definedName name="Inscrip">#REF!</definedName>
    <definedName name="ModeJeu_col" localSheetId="3">'[5]A RENSEIGNER'!$B$183:$C$186</definedName>
    <definedName name="ModeJeu_col" localSheetId="2">'[6]A RENSEIGNER'!$B$183:$C$186</definedName>
    <definedName name="ModeJeu_col" localSheetId="1">'[7]A RENSEIGNER'!$B$183:$C$186</definedName>
    <definedName name="ModeJeu_col" localSheetId="0">'[8]A RENSEIGNER'!$B$183:$C$186</definedName>
    <definedName name="ModeJeu_col">'[4]A RENSEIGNER'!$B$183:$C$186</definedName>
    <definedName name="NomLicenceClub">[1]DONNEES!$A$2:$C$126</definedName>
    <definedName name="NomPrenLicenCateg">Rank!$C$7:$G$17</definedName>
    <definedName name="Noms" localSheetId="3">[5]BD_JOUEURS_CLUB_CATEGORIES!$A$4:$A$85</definedName>
    <definedName name="Noms" localSheetId="2">[6]BD_JOUEURS_CLUB_CATEGORIES!$A$4:$A$85</definedName>
    <definedName name="Noms" localSheetId="1">[7]BD_JOUEURS_CLUB_CATEGORIES!$A$4:$A$85</definedName>
    <definedName name="Noms" localSheetId="0">[8]BD_JOUEURS_CLUB_CATEGORIES!$A$4:$A$85</definedName>
    <definedName name="Noms">[4]BD_JOUEURS_CLUB_CATEGORIES!$A$4:$A$85</definedName>
    <definedName name="tab_corresp_ID_cate" localSheetId="3">[5]BD_JOUEURS_CLUB_CATEGORIES!$D$4:$G$83</definedName>
    <definedName name="tab_corresp_ID_cate" localSheetId="2">[6]BD_JOUEURS_CLUB_CATEGORIES!$D$4:$G$83</definedName>
    <definedName name="tab_corresp_ID_cate" localSheetId="1">[7]BD_JOUEURS_CLUB_CATEGORIES!$D$4:$G$83</definedName>
    <definedName name="tab_corresp_ID_cate" localSheetId="0">[8]BD_JOUEURS_CLUB_CATEGORIES!$D$4:$G$83</definedName>
    <definedName name="tab_corresp_ID_cate">[4]BD_JOUEURS_CLUB_CATEGORIES!$D$4:$G$83</definedName>
    <definedName name="tabdistance" localSheetId="3">[5]categories!$A$4:$E$24</definedName>
    <definedName name="tabdistance" localSheetId="2">[6]categories!$A$4:$E$24</definedName>
    <definedName name="tabdistance" localSheetId="1">[7]categories!$A$4:$E$24</definedName>
    <definedName name="tabdistance" localSheetId="0">[8]categories!$A$4:$E$24</definedName>
    <definedName name="tabdistance">[4]categories!$A$4:$E$24</definedName>
    <definedName name="tablemoy" localSheetId="3">[5]categories!$G$4:$K$24</definedName>
    <definedName name="tablemoy" localSheetId="2">[6]categories!$G$4:$K$24</definedName>
    <definedName name="tablemoy" localSheetId="1">[7]categories!$G$4:$K$24</definedName>
    <definedName name="tablemoy" localSheetId="0">[8]categories!$G$4:$K$24</definedName>
    <definedName name="tablemoy">[4]categories!$G$4:$K$24</definedName>
    <definedName name="_xlnm.Print_Area" localSheetId="5">Rank!$A$6:$AF$18</definedName>
    <definedName name="_xlnm.Print_Area" localSheetId="4">'RESULTATS  POULE DE  3'!$B$2:$V$30</definedName>
    <definedName name="_xlnm.Print_Area" localSheetId="3">'RESULTATS  POULE DE  3 (2)'!$B$2:$V$30</definedName>
    <definedName name="_xlnm.Print_Area" localSheetId="2">'RESULTATS  POULE DE  3 (3)'!$B$2:$V$30</definedName>
    <definedName name="_xlnm.Print_Area" localSheetId="1">'RESULTATS POULE DE 2'!$B$2:$V$26</definedName>
    <definedName name="_xlnm.Print_Area" localSheetId="0">'RESULTATS POULE DE 2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24" i="7" l="1"/>
  <c r="M24" i="7"/>
  <c r="L24" i="7"/>
  <c r="J24" i="7"/>
  <c r="F24" i="7"/>
  <c r="D24" i="7"/>
  <c r="C24" i="7"/>
  <c r="K23" i="7"/>
  <c r="E23" i="7"/>
  <c r="C23" i="7"/>
  <c r="U22" i="7"/>
  <c r="T22" i="7"/>
  <c r="S22" i="7"/>
  <c r="R22" i="7"/>
  <c r="Q22" i="7"/>
  <c r="P22" i="7"/>
  <c r="N22" i="7"/>
  <c r="M22" i="7"/>
  <c r="L22" i="7"/>
  <c r="J22" i="7"/>
  <c r="F22" i="7"/>
  <c r="D22" i="7"/>
  <c r="C22" i="7"/>
  <c r="G21" i="7" s="1"/>
  <c r="J21" i="7"/>
  <c r="O20" i="7"/>
  <c r="M20" i="7"/>
  <c r="L20" i="7"/>
  <c r="J20" i="7"/>
  <c r="I20" i="7"/>
  <c r="G20" i="7"/>
  <c r="C20" i="7"/>
  <c r="K19" i="7"/>
  <c r="H19" i="7"/>
  <c r="C19" i="7"/>
  <c r="U18" i="7"/>
  <c r="S18" i="7"/>
  <c r="R18" i="7"/>
  <c r="Q18" i="7"/>
  <c r="P18" i="7"/>
  <c r="N18" i="7"/>
  <c r="M18" i="7"/>
  <c r="L18" i="7"/>
  <c r="J18" i="7"/>
  <c r="I18" i="7"/>
  <c r="G18" i="7"/>
  <c r="C18" i="7"/>
  <c r="D21" i="7" s="1"/>
  <c r="J17" i="7"/>
  <c r="G17" i="7"/>
  <c r="D17" i="7"/>
  <c r="C13" i="7"/>
  <c r="C11" i="7"/>
  <c r="C9" i="7"/>
  <c r="C7" i="7"/>
  <c r="C5" i="7"/>
  <c r="C3" i="7"/>
  <c r="T18" i="7" l="1"/>
  <c r="O24" i="6" l="1"/>
  <c r="M24" i="6"/>
  <c r="L24" i="6"/>
  <c r="J24" i="6"/>
  <c r="F24" i="6"/>
  <c r="D24" i="6"/>
  <c r="C24" i="6"/>
  <c r="K23" i="6"/>
  <c r="E23" i="6"/>
  <c r="C23" i="6"/>
  <c r="U22" i="6"/>
  <c r="S22" i="6"/>
  <c r="R22" i="6"/>
  <c r="Q22" i="6"/>
  <c r="P22" i="6"/>
  <c r="N22" i="6"/>
  <c r="M22" i="6"/>
  <c r="L22" i="6"/>
  <c r="J22" i="6"/>
  <c r="F22" i="6"/>
  <c r="D22" i="6"/>
  <c r="C22" i="6"/>
  <c r="G21" i="6" s="1"/>
  <c r="O20" i="6"/>
  <c r="M20" i="6"/>
  <c r="L20" i="6"/>
  <c r="J20" i="6"/>
  <c r="I20" i="6"/>
  <c r="G20" i="6"/>
  <c r="C20" i="6"/>
  <c r="K19" i="6"/>
  <c r="H19" i="6"/>
  <c r="C19" i="6"/>
  <c r="U18" i="6"/>
  <c r="S18" i="6"/>
  <c r="R18" i="6"/>
  <c r="Q18" i="6"/>
  <c r="P18" i="6"/>
  <c r="N18" i="6"/>
  <c r="M18" i="6"/>
  <c r="L18" i="6"/>
  <c r="J18" i="6"/>
  <c r="I18" i="6"/>
  <c r="G18" i="6"/>
  <c r="C18" i="6"/>
  <c r="D21" i="6" s="1"/>
  <c r="J17" i="6"/>
  <c r="G17" i="6"/>
  <c r="D17" i="6"/>
  <c r="C13" i="6"/>
  <c r="C11" i="6"/>
  <c r="C9" i="6"/>
  <c r="C7" i="6"/>
  <c r="C5" i="6"/>
  <c r="C3" i="6"/>
  <c r="J21" i="6" l="1"/>
  <c r="T22" i="6"/>
  <c r="T18" i="6"/>
  <c r="O28" i="5" l="1"/>
  <c r="M28" i="5"/>
  <c r="I28" i="5"/>
  <c r="G28" i="5"/>
  <c r="F28" i="5"/>
  <c r="D28" i="5"/>
  <c r="C28" i="5"/>
  <c r="H27" i="5"/>
  <c r="E27" i="5"/>
  <c r="C27" i="5"/>
  <c r="U26" i="5"/>
  <c r="T26" i="5"/>
  <c r="S26" i="5"/>
  <c r="R26" i="5"/>
  <c r="Q26" i="5"/>
  <c r="P26" i="5"/>
  <c r="N26" i="5"/>
  <c r="M26" i="5"/>
  <c r="I26" i="5"/>
  <c r="G26" i="5"/>
  <c r="F26" i="5"/>
  <c r="D26" i="5"/>
  <c r="C26" i="5"/>
  <c r="O24" i="5"/>
  <c r="M24" i="5"/>
  <c r="L24" i="5"/>
  <c r="J24" i="5"/>
  <c r="F24" i="5"/>
  <c r="D24" i="5"/>
  <c r="C24" i="5"/>
  <c r="K23" i="5"/>
  <c r="E23" i="5"/>
  <c r="C23" i="5"/>
  <c r="U22" i="5"/>
  <c r="T22" i="5"/>
  <c r="S22" i="5"/>
  <c r="R22" i="5"/>
  <c r="Q22" i="5"/>
  <c r="P22" i="5"/>
  <c r="N22" i="5"/>
  <c r="M22" i="5"/>
  <c r="L22" i="5"/>
  <c r="J22" i="5"/>
  <c r="F22" i="5"/>
  <c r="D22" i="5"/>
  <c r="C22" i="5"/>
  <c r="D21" i="5"/>
  <c r="D25" i="5" s="1"/>
  <c r="O20" i="5"/>
  <c r="M20" i="5"/>
  <c r="L20" i="5"/>
  <c r="J20" i="5"/>
  <c r="I20" i="5"/>
  <c r="G20" i="5"/>
  <c r="C20" i="5"/>
  <c r="K19" i="5"/>
  <c r="H19" i="5"/>
  <c r="C19" i="5"/>
  <c r="U18" i="5"/>
  <c r="T18" i="5"/>
  <c r="S18" i="5"/>
  <c r="R18" i="5"/>
  <c r="Q18" i="5"/>
  <c r="P18" i="5"/>
  <c r="N18" i="5"/>
  <c r="M18" i="5"/>
  <c r="L18" i="5"/>
  <c r="J18" i="5"/>
  <c r="I18" i="5"/>
  <c r="G18" i="5"/>
  <c r="C18" i="5"/>
  <c r="J17" i="5"/>
  <c r="J21" i="5" s="1"/>
  <c r="J25" i="5" s="1"/>
  <c r="G17" i="5"/>
  <c r="G21" i="5" s="1"/>
  <c r="G25" i="5" s="1"/>
  <c r="D17" i="5"/>
  <c r="C13" i="5"/>
  <c r="C11" i="5"/>
  <c r="C9" i="5"/>
  <c r="C7" i="5"/>
  <c r="C5" i="5"/>
  <c r="C3" i="5"/>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G21" i="4"/>
  <c r="G25" i="4" s="1"/>
  <c r="O20" i="4"/>
  <c r="M20" i="4"/>
  <c r="L20" i="4"/>
  <c r="J20" i="4"/>
  <c r="I20" i="4"/>
  <c r="G20" i="4"/>
  <c r="C20" i="4"/>
  <c r="K19" i="4"/>
  <c r="H19" i="4"/>
  <c r="C19" i="4"/>
  <c r="U18" i="4"/>
  <c r="T18" i="4"/>
  <c r="S18" i="4"/>
  <c r="R18" i="4"/>
  <c r="Q18" i="4"/>
  <c r="P18" i="4"/>
  <c r="N18" i="4"/>
  <c r="M18" i="4"/>
  <c r="L18" i="4"/>
  <c r="J18" i="4"/>
  <c r="I18" i="4"/>
  <c r="G18" i="4"/>
  <c r="C18" i="4"/>
  <c r="D17" i="4" s="1"/>
  <c r="D21" i="4" s="1"/>
  <c r="D25" i="4" s="1"/>
  <c r="J17" i="4"/>
  <c r="J21" i="4" s="1"/>
  <c r="J25" i="4" s="1"/>
  <c r="G17" i="4"/>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O20" i="3"/>
  <c r="M20" i="3"/>
  <c r="L20" i="3"/>
  <c r="J20" i="3"/>
  <c r="I20" i="3"/>
  <c r="G20" i="3"/>
  <c r="C20" i="3"/>
  <c r="K19" i="3"/>
  <c r="H19" i="3"/>
  <c r="C19" i="3"/>
  <c r="U18" i="3"/>
  <c r="S18" i="3"/>
  <c r="R18" i="3"/>
  <c r="Q18" i="3"/>
  <c r="P18" i="3"/>
  <c r="N18" i="3"/>
  <c r="M18" i="3"/>
  <c r="L18" i="3"/>
  <c r="J18" i="3"/>
  <c r="I18" i="3"/>
  <c r="G18" i="3"/>
  <c r="C18" i="3"/>
  <c r="T18" i="3" s="1"/>
  <c r="J17" i="3"/>
  <c r="J21" i="3" s="1"/>
  <c r="J25" i="3" s="1"/>
  <c r="G17" i="3"/>
  <c r="G21" i="3" s="1"/>
  <c r="G25" i="3" s="1"/>
  <c r="D17" i="3"/>
  <c r="D21" i="3" s="1"/>
  <c r="D25" i="3" s="1"/>
  <c r="C13" i="3"/>
  <c r="C11" i="3"/>
  <c r="C9" i="3"/>
  <c r="C7" i="3"/>
  <c r="C5" i="3"/>
  <c r="C3" i="3"/>
  <c r="AF34" i="2" l="1"/>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<sst xmlns="http://schemas.openxmlformats.org/spreadsheetml/2006/main" count="283" uniqueCount="104">
  <si>
    <t>CDBVM</t>
  </si>
  <si>
    <t>SAISON 2021 / 2022</t>
  </si>
  <si>
    <t>CADRE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</si>
  <si>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</si>
  <si>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</si>
  <si>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</si>
  <si>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</si>
  <si>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</si>
  <si>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</si>
  <si>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</si>
  <si>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</si>
  <si>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</si>
  <si>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</si>
  <si>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</si>
  <si>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</si>
  <si>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</si>
  <si>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</si>
  <si>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</si>
  <si>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</si>
  <si>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</si>
  <si>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</si>
  <si>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</si>
  <si>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</si>
  <si>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</si>
  <si>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</si>
  <si>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</si>
  <si>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</si>
  <si>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PEYROLE Philippe</t>
  </si>
  <si>
    <t>PEYROLE</t>
  </si>
  <si>
    <t>PHILIPPE</t>
  </si>
  <si>
    <t>LIVRY</t>
  </si>
  <si>
    <t>DAIRE Eric</t>
  </si>
  <si>
    <t>DAIRE</t>
  </si>
  <si>
    <t>ERIC</t>
  </si>
  <si>
    <t>ABASM</t>
  </si>
  <si>
    <t>19/20</t>
  </si>
  <si>
    <t>FINALISTE</t>
  </si>
  <si>
    <t>PONCE Frédéric</t>
  </si>
  <si>
    <t>PONCE</t>
  </si>
  <si>
    <t>FREDERIC</t>
  </si>
  <si>
    <t>ABMA</t>
  </si>
  <si>
    <t>21/22</t>
  </si>
  <si>
    <t/>
  </si>
  <si>
    <t>PIVONET Francis</t>
  </si>
  <si>
    <t>PIVONET</t>
  </si>
  <si>
    <t>FRANCIS</t>
  </si>
  <si>
    <t>MA PHUOC Bich</t>
  </si>
  <si>
    <t>MA PHUOC</t>
  </si>
  <si>
    <t>BICH</t>
  </si>
  <si>
    <t>18/19</t>
  </si>
  <si>
    <t>BEAUCHER Alain</t>
  </si>
  <si>
    <t>BEAUCHER</t>
  </si>
  <si>
    <t>ALAIN</t>
  </si>
  <si>
    <t>17/18</t>
  </si>
  <si>
    <t>WEILL Denis</t>
  </si>
  <si>
    <t>WEILL</t>
  </si>
  <si>
    <t>DENIS</t>
  </si>
  <si>
    <t>KEREBEL Eric</t>
  </si>
  <si>
    <t xml:space="preserve">KEREBEL </t>
  </si>
  <si>
    <t>GOUVEIA Victor</t>
  </si>
  <si>
    <t>GOUVEIA</t>
  </si>
  <si>
    <t>VICTOR</t>
  </si>
  <si>
    <t>BOISSET Jean Pierre</t>
  </si>
  <si>
    <t>BOISSET</t>
  </si>
  <si>
    <t>JEAN PIERRE</t>
  </si>
  <si>
    <t>RAOULT Pierre Jean</t>
  </si>
  <si>
    <t>RAOULT</t>
  </si>
  <si>
    <t>PIERRE JEAN</t>
  </si>
  <si>
    <t>LUCAS Philippe</t>
  </si>
  <si>
    <t xml:space="preserve">LUCAS </t>
  </si>
  <si>
    <t>16/17</t>
  </si>
  <si>
    <t>LEMONIER Thierry</t>
  </si>
  <si>
    <t>LEMONIER</t>
  </si>
  <si>
    <t>THIERRY</t>
  </si>
  <si>
    <t>LECLERC Michel</t>
  </si>
  <si>
    <t>LECLERC</t>
  </si>
  <si>
    <t>MICHEL</t>
  </si>
  <si>
    <t>DELAPLACE Emmanuel</t>
  </si>
  <si>
    <t>LOURDOU Gérard</t>
  </si>
  <si>
    <t>FERNANDEZ ALVES Francisco</t>
  </si>
  <si>
    <t>LABOUREAU Véronique</t>
  </si>
  <si>
    <t>PIBOURDIN Eric</t>
  </si>
  <si>
    <t>CHAMPY Philippe</t>
  </si>
  <si>
    <t xml:space="preserve">CHAMPY </t>
  </si>
  <si>
    <t xml:space="preserve"> </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</si>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</sst>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8">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0" fontId="1" fillId="0" borderId="0"/>
    <xf numFmtId="0" fontId="4" fillId="0" borderId="0"/>
  </cellStyleXfs>
  <cellXfs count="230">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4" fillId="0" borderId="6" xfId="2" applyBorder="1" applyAlignment="1">
      <alignment horizontal="center"/>
    </xf>
    <xf numFmtId="17" fontId="7" fillId="0" borderId="6" xfId="2" applyNumberFormat="1" applyFont="1" applyBorder="1" applyAlignment="1">
      <alignment horizontal="center"/>
    </xf>
    <xf numFmtId="2"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164"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8" fillId="7" borderId="6" xfId="2" applyFont="1" applyFill="1" applyBorder="1" applyAlignment="1" applyProtection="1">
      <alignment horizontal="center" vertical="center"/>
      <protection locked="0"/>
    </xf>
    <xf numFmtId="2" fontId="8" fillId="7" borderId="6" xfId="2" applyNumberFormat="1" applyFont="1" applyFill="1" applyBorder="1" applyAlignment="1" applyProtection="1">
      <alignment horizontal="center" vertical="center"/>
      <protection locked="0"/>
    </xf>
    <xf numFmtId="2" fontId="8" fillId="0" borderId="7" xfId="2" applyNumberFormat="1" applyFont="1" applyBorder="1" applyAlignment="1">
      <alignment horizontal="center"/>
    </xf>
    <xf numFmtId="0" fontId="8" fillId="0" borderId="6" xfId="2"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1" fillId="0" borderId="6" xfId="1" applyBorder="1" applyAlignment="1">
      <alignment horizontal="left"/>
    </xf>
    <xf numFmtId="0" fontId="4" fillId="7" borderId="9" xfId="2" applyFill="1" applyBorder="1" applyAlignment="1" applyProtection="1">
      <alignment horizontal="center" vertical="center"/>
      <protection hidden="1"/>
    </xf>
    <xf numFmtId="2" fontId="4" fillId="7" borderId="9" xfId="2" applyNumberFormat="1" applyFill="1" applyBorder="1" applyAlignment="1" applyProtection="1">
      <alignment horizontal="center" vertical="center"/>
      <protection hidden="1"/>
    </xf>
    <xf numFmtId="1" fontId="4" fillId="7" borderId="9" xfId="2" applyNumberFormat="1" applyFill="1" applyBorder="1" applyAlignment="1" applyProtection="1">
      <alignment horizontal="center" vertical="center"/>
      <protection hidden="1"/>
    </xf>
    <xf numFmtId="2" fontId="4" fillId="7" borderId="6" xfId="2" applyNumberFormat="1" applyFill="1" applyBorder="1" applyAlignment="1" applyProtection="1">
      <alignment horizontal="center" vertical="center"/>
      <protection hidden="1"/>
    </xf>
    <xf numFmtId="0" fontId="8" fillId="7" borderId="6" xfId="2" applyFont="1" applyFill="1" applyBorder="1" applyAlignment="1" applyProtection="1">
      <alignment horizontal="center" vertical="center" wrapText="1"/>
      <protection locked="0"/>
    </xf>
    <xf numFmtId="0" fontId="8" fillId="7" borderId="7" xfId="2" applyFont="1" applyFill="1" applyBorder="1" applyAlignment="1" applyProtection="1">
      <alignment horizontal="center" vertical="center"/>
      <protection locked="0"/>
    </xf>
    <xf numFmtId="2" fontId="8" fillId="7" borderId="7" xfId="2" applyNumberFormat="1" applyFont="1" applyFill="1" applyBorder="1" applyAlignment="1" applyProtection="1">
      <alignment horizontal="center" vertical="center"/>
      <protection locked="0"/>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49" fontId="7" fillId="0" borderId="6" xfId="2" applyNumberFormat="1" applyFont="1" applyBorder="1" applyAlignment="1">
      <alignment horizontal="center"/>
    </xf>
    <xf numFmtId="0" fontId="4" fillId="8" borderId="6" xfId="2" applyFill="1" applyBorder="1" applyAlignment="1" applyProtection="1">
      <alignment horizontal="center" vertical="center"/>
      <protection hidden="1"/>
    </xf>
    <xf numFmtId="2"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1" fillId="0" borderId="10"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1" xfId="1" applyFont="1" applyBorder="1" applyAlignment="1" applyProtection="1">
      <alignment horizontal="center" vertical="center"/>
      <protection hidden="1"/>
    </xf>
    <xf numFmtId="0" fontId="10" fillId="0" borderId="12" xfId="1" applyFont="1" applyBorder="1" applyAlignment="1" applyProtection="1">
      <alignment horizontal="center" vertical="center"/>
      <protection hidden="1"/>
    </xf>
    <xf numFmtId="0" fontId="7" fillId="0" borderId="12" xfId="1" applyFont="1" applyBorder="1" applyAlignment="1" applyProtection="1">
      <alignment horizontal="center" vertical="center"/>
      <protection hidden="1"/>
    </xf>
    <xf numFmtId="0" fontId="10" fillId="0" borderId="12" xfId="1" applyFont="1" applyBorder="1" applyAlignment="1" applyProtection="1">
      <alignment vertical="center"/>
      <protection hidden="1"/>
    </xf>
    <xf numFmtId="0" fontId="10" fillId="0" borderId="12"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3" xfId="1" applyBorder="1" applyProtection="1">
      <protection hidden="1"/>
    </xf>
    <xf numFmtId="0" fontId="1" fillId="0" borderId="14" xfId="1" applyBorder="1" applyAlignment="1" applyProtection="1">
      <alignment horizontal="center" vertical="center"/>
      <protection hidden="1"/>
    </xf>
    <xf numFmtId="0" fontId="1" fillId="0" borderId="14" xfId="1" applyBorder="1" applyAlignment="1" applyProtection="1">
      <alignment horizontal="justify" vertical="justify"/>
      <protection hidden="1"/>
    </xf>
    <xf numFmtId="0" fontId="1" fillId="0" borderId="14" xfId="1" applyBorder="1" applyProtection="1">
      <protection hidden="1"/>
    </xf>
    <xf numFmtId="0" fontId="1" fillId="0" borderId="15" xfId="1" applyBorder="1" applyProtection="1">
      <protection hidden="1"/>
    </xf>
    <xf numFmtId="0" fontId="12" fillId="0" borderId="16"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7"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7" xfId="1" applyFont="1" applyBorder="1" applyAlignment="1" applyProtection="1">
      <alignment horizontal="left" vertical="center"/>
      <protection hidden="1"/>
    </xf>
    <xf numFmtId="0" fontId="12" fillId="0" borderId="16"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6" xfId="1" applyBorder="1" applyProtection="1">
      <protection hidden="1"/>
    </xf>
    <xf numFmtId="0" fontId="1" fillId="0" borderId="17" xfId="1" applyBorder="1" applyProtection="1">
      <protection hidden="1"/>
    </xf>
    <xf numFmtId="0" fontId="3" fillId="0" borderId="18" xfId="1" applyFont="1" applyBorder="1" applyAlignment="1" applyProtection="1">
      <alignment horizontal="center" vertical="center" wrapText="1"/>
      <protection hidden="1"/>
    </xf>
    <xf numFmtId="0" fontId="15" fillId="10" borderId="19" xfId="1" applyFont="1" applyFill="1" applyBorder="1" applyAlignment="1" applyProtection="1">
      <alignment horizontal="center" vertical="center"/>
      <protection hidden="1"/>
    </xf>
    <xf numFmtId="0" fontId="15" fillId="11" borderId="19" xfId="1" applyFont="1" applyFill="1" applyBorder="1" applyAlignment="1" applyProtection="1">
      <alignment horizontal="center" vertical="center"/>
      <protection hidden="1"/>
    </xf>
    <xf numFmtId="0" fontId="15" fillId="12" borderId="19" xfId="1" applyFont="1" applyFill="1" applyBorder="1" applyAlignment="1" applyProtection="1">
      <alignment horizontal="center" vertical="center"/>
      <protection hidden="1"/>
    </xf>
    <xf numFmtId="0" fontId="15" fillId="12" borderId="20" xfId="1" applyFont="1" applyFill="1" applyBorder="1" applyAlignment="1" applyProtection="1">
      <alignment horizontal="center" vertical="center"/>
      <protection hidden="1"/>
    </xf>
    <xf numFmtId="0" fontId="16" fillId="10" borderId="18" xfId="1" applyFont="1" applyFill="1" applyBorder="1" applyAlignment="1" applyProtection="1">
      <alignment horizontal="center" vertical="center" wrapText="1"/>
      <protection hidden="1"/>
    </xf>
    <xf numFmtId="0" fontId="17" fillId="10" borderId="20" xfId="1" applyFont="1" applyFill="1" applyBorder="1" applyAlignment="1" applyProtection="1">
      <alignment horizontal="center" vertical="center" wrapText="1"/>
      <protection hidden="1"/>
    </xf>
    <xf numFmtId="0" fontId="17" fillId="10" borderId="21"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 fillId="0" borderId="23" xfId="1" applyBorder="1" applyAlignment="1" applyProtection="1">
      <alignment horizontal="center" vertical="center" wrapText="1"/>
      <protection hidden="1"/>
    </xf>
    <xf numFmtId="0" fontId="1" fillId="0" borderId="24" xfId="1" applyBorder="1" applyAlignment="1" applyProtection="1">
      <alignment horizontal="center" vertical="center"/>
      <protection hidden="1"/>
    </xf>
    <xf numFmtId="0" fontId="1" fillId="0" borderId="24" xfId="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8" fillId="10" borderId="23" xfId="1" applyFont="1" applyFill="1" applyBorder="1" applyAlignment="1" applyProtection="1">
      <alignment horizontal="center" vertical="center"/>
      <protection hidden="1"/>
    </xf>
    <xf numFmtId="0" fontId="12" fillId="10" borderId="20" xfId="1" applyFont="1" applyFill="1" applyBorder="1" applyAlignment="1" applyProtection="1">
      <alignment horizontal="center" vertical="center"/>
      <protection hidden="1"/>
    </xf>
    <xf numFmtId="0" fontId="12" fillId="10" borderId="14" xfId="1" applyFont="1" applyFill="1" applyBorder="1" applyAlignment="1" applyProtection="1">
      <alignment horizontal="center" vertical="center"/>
      <protection hidden="1"/>
    </xf>
    <xf numFmtId="0" fontId="12" fillId="10" borderId="21" xfId="1" applyFont="1" applyFill="1" applyBorder="1" applyAlignment="1" applyProtection="1">
      <alignment horizontal="center" vertical="center"/>
      <protection hidden="1"/>
    </xf>
    <xf numFmtId="0" fontId="12" fillId="10" borderId="24" xfId="1" applyFont="1" applyFill="1" applyBorder="1" applyAlignment="1" applyProtection="1">
      <alignment horizontal="center" vertical="center"/>
      <protection hidden="1"/>
    </xf>
    <xf numFmtId="0" fontId="12" fillId="10" borderId="25" xfId="1" applyFont="1" applyFill="1" applyBorder="1" applyAlignment="1" applyProtection="1">
      <alignment horizontal="center" vertical="center"/>
      <protection hidden="1"/>
    </xf>
    <xf numFmtId="0" fontId="19"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164" fontId="12" fillId="10" borderId="28" xfId="1" applyNumberFormat="1" applyFont="1" applyFill="1" applyBorder="1" applyAlignment="1" applyProtection="1">
      <alignment horizontal="center" vertical="center"/>
      <protection hidden="1"/>
    </xf>
    <xf numFmtId="0" fontId="20" fillId="10" borderId="29"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30" xfId="1" applyFont="1" applyFill="1" applyBorder="1" applyAlignment="1" applyProtection="1">
      <alignment horizontal="center" vertical="center"/>
      <protection hidden="1"/>
    </xf>
    <xf numFmtId="0" fontId="21" fillId="10" borderId="29" xfId="1" applyFont="1" applyFill="1" applyBorder="1" applyAlignment="1" applyProtection="1">
      <alignment horizontal="center" vertical="center"/>
      <protection hidden="1"/>
    </xf>
    <xf numFmtId="0" fontId="12" fillId="10" borderId="31"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0" xfId="1" applyFont="1" applyFill="1" applyBorder="1" applyAlignment="1" applyProtection="1">
      <alignment horizontal="center" vertical="center"/>
      <protection hidden="1"/>
    </xf>
    <xf numFmtId="0" fontId="17" fillId="10" borderId="33"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8" fillId="10" borderId="37" xfId="1" applyFont="1" applyFill="1" applyBorder="1" applyAlignment="1" applyProtection="1">
      <alignment horizontal="center" vertical="center"/>
      <protection hidden="1"/>
    </xf>
    <xf numFmtId="0" fontId="12"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164" fontId="12" fillId="10" borderId="43" xfId="1" applyNumberFormat="1" applyFont="1" applyFill="1" applyBorder="1" applyAlignment="1" applyProtection="1">
      <alignment horizontal="center" vertical="center"/>
      <protection hidden="1"/>
    </xf>
    <xf numFmtId="164" fontId="12" fillId="10" borderId="40" xfId="1" applyNumberFormat="1" applyFont="1" applyFill="1" applyBorder="1" applyAlignment="1" applyProtection="1">
      <alignment horizontal="center" vertical="center"/>
      <protection hidden="1"/>
    </xf>
    <xf numFmtId="1" fontId="12" fillId="10" borderId="38" xfId="1" applyNumberFormat="1" applyFont="1" applyFill="1" applyBorder="1" applyAlignment="1" applyProtection="1">
      <alignment horizontal="center" vertical="center"/>
      <protection hidden="1"/>
    </xf>
    <xf numFmtId="1" fontId="12" fillId="10" borderId="44" xfId="1" applyNumberFormat="1" applyFont="1" applyFill="1" applyBorder="1" applyAlignment="1" applyProtection="1">
      <alignment horizontal="center" vertical="center"/>
      <protection hidden="1"/>
    </xf>
    <xf numFmtId="0" fontId="20" fillId="10" borderId="37" xfId="1" applyFont="1" applyFill="1" applyBorder="1" applyAlignment="1" applyProtection="1">
      <alignment horizontal="center" vertical="center"/>
      <protection hidden="1"/>
    </xf>
    <xf numFmtId="0" fontId="20" fillId="10" borderId="41"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16" fillId="11" borderId="18" xfId="1" applyFont="1" applyFill="1" applyBorder="1" applyAlignment="1" applyProtection="1">
      <alignment horizontal="center" vertical="center" wrapText="1"/>
      <protection hidden="1"/>
    </xf>
    <xf numFmtId="0" fontId="17" fillId="11" borderId="20" xfId="1" applyFont="1" applyFill="1" applyBorder="1" applyAlignment="1" applyProtection="1">
      <alignment horizontal="center" vertical="center" wrapText="1"/>
      <protection hidden="1"/>
    </xf>
    <xf numFmtId="0" fontId="17" fillId="11" borderId="21"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8" fillId="11" borderId="23" xfId="1" applyFont="1" applyFill="1" applyBorder="1" applyAlignment="1" applyProtection="1">
      <alignment horizontal="center" vertical="center"/>
      <protection hidden="1"/>
    </xf>
    <xf numFmtId="0" fontId="12" fillId="11" borderId="24" xfId="1" applyFont="1" applyFill="1" applyBorder="1" applyAlignment="1" applyProtection="1">
      <alignment horizontal="center" vertical="center"/>
      <protection hidden="1"/>
    </xf>
    <xf numFmtId="0" fontId="12" fillId="11" borderId="20" xfId="1" applyFont="1" applyFill="1" applyBorder="1" applyAlignment="1" applyProtection="1">
      <alignment horizontal="center" vertical="center"/>
      <protection hidden="1"/>
    </xf>
    <xf numFmtId="0" fontId="12" fillId="11" borderId="14" xfId="1" applyFont="1" applyFill="1" applyBorder="1" applyAlignment="1" applyProtection="1">
      <alignment horizontal="center" vertical="center"/>
      <protection hidden="1"/>
    </xf>
    <xf numFmtId="0" fontId="12" fillId="11" borderId="21" xfId="1" applyFont="1" applyFill="1" applyBorder="1" applyAlignment="1" applyProtection="1">
      <alignment horizontal="center" vertical="center"/>
      <protection hidden="1"/>
    </xf>
    <xf numFmtId="0" fontId="12" fillId="11" borderId="25" xfId="1" applyFont="1" applyFill="1" applyBorder="1" applyAlignment="1" applyProtection="1">
      <alignment horizontal="center" vertical="center"/>
      <protection hidden="1"/>
    </xf>
    <xf numFmtId="0" fontId="19" fillId="11" borderId="26"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164" fontId="12" fillId="11" borderId="28" xfId="1" applyNumberFormat="1" applyFont="1" applyFill="1" applyBorder="1" applyAlignment="1" applyProtection="1">
      <alignment horizontal="center" vertical="center"/>
      <protection hidden="1"/>
    </xf>
    <xf numFmtId="0" fontId="20" fillId="11" borderId="29"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30" xfId="1" applyFont="1" applyFill="1" applyBorder="1" applyAlignment="1" applyProtection="1">
      <alignment horizontal="center" vertical="center"/>
      <protection hidden="1"/>
    </xf>
    <xf numFmtId="0" fontId="21" fillId="11" borderId="29"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1"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2" fillId="11" borderId="30" xfId="1" applyFont="1" applyFill="1" applyBorder="1" applyAlignment="1" applyProtection="1">
      <alignment horizontal="center" vertical="center"/>
      <protection hidden="1"/>
    </xf>
    <xf numFmtId="0" fontId="17" fillId="11" borderId="33"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8" fillId="11" borderId="37" xfId="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38"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164" fontId="12" fillId="11" borderId="43" xfId="1" applyNumberFormat="1" applyFont="1" applyFill="1" applyBorder="1" applyAlignment="1" applyProtection="1">
      <alignment horizontal="center" vertical="center"/>
      <protection hidden="1"/>
    </xf>
    <xf numFmtId="164" fontId="12" fillId="11" borderId="40" xfId="1" applyNumberFormat="1" applyFont="1" applyFill="1" applyBorder="1" applyAlignment="1" applyProtection="1">
      <alignment horizontal="center" vertical="center"/>
      <protection hidden="1"/>
    </xf>
    <xf numFmtId="1" fontId="12" fillId="11" borderId="38" xfId="1" applyNumberFormat="1" applyFont="1" applyFill="1" applyBorder="1" applyAlignment="1" applyProtection="1">
      <alignment horizontal="center" vertical="center"/>
      <protection hidden="1"/>
    </xf>
    <xf numFmtId="1" fontId="12" fillId="11" borderId="44" xfId="1" applyNumberFormat="1" applyFont="1" applyFill="1" applyBorder="1" applyAlignment="1" applyProtection="1">
      <alignment horizontal="center" vertical="center"/>
      <protection hidden="1"/>
    </xf>
    <xf numFmtId="0" fontId="20" fillId="11" borderId="37" xfId="1" applyFont="1" applyFill="1" applyBorder="1" applyAlignment="1" applyProtection="1">
      <alignment horizontal="center" vertical="center"/>
      <protection hidden="1"/>
    </xf>
    <xf numFmtId="0" fontId="20" fillId="11" borderId="41"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16" fillId="12" borderId="18" xfId="1" applyFont="1" applyFill="1" applyBorder="1" applyAlignment="1" applyProtection="1">
      <alignment horizontal="center" vertical="center" wrapText="1"/>
      <protection hidden="1"/>
    </xf>
    <xf numFmtId="0" fontId="17" fillId="12" borderId="20" xfId="1" applyFont="1" applyFill="1" applyBorder="1" applyAlignment="1" applyProtection="1">
      <alignment horizontal="center" vertical="center"/>
      <protection hidden="1"/>
    </xf>
    <xf numFmtId="0" fontId="17" fillId="12" borderId="21" xfId="1" applyFont="1" applyFill="1" applyBorder="1" applyAlignment="1" applyProtection="1">
      <alignment horizontal="center" vertical="center"/>
      <protection hidden="1"/>
    </xf>
    <xf numFmtId="0" fontId="17" fillId="12" borderId="22" xfId="1" applyFont="1" applyFill="1" applyBorder="1" applyAlignment="1" applyProtection="1">
      <alignment horizontal="center" vertical="center"/>
      <protection hidden="1"/>
    </xf>
    <xf numFmtId="0" fontId="18" fillId="12" borderId="23" xfId="1" applyFont="1" applyFill="1" applyBorder="1" applyAlignment="1" applyProtection="1">
      <alignment horizontal="center" vertical="center"/>
      <protection hidden="1"/>
    </xf>
    <xf numFmtId="0" fontId="12" fillId="12" borderId="24" xfId="1" applyFont="1" applyFill="1" applyBorder="1" applyAlignment="1" applyProtection="1">
      <alignment horizontal="center" vertical="center"/>
      <protection hidden="1"/>
    </xf>
    <xf numFmtId="0" fontId="12" fillId="12" borderId="20" xfId="1" applyFont="1" applyFill="1" applyBorder="1" applyAlignment="1" applyProtection="1">
      <alignment horizontal="center" vertical="center"/>
      <protection hidden="1"/>
    </xf>
    <xf numFmtId="0" fontId="12" fillId="12" borderId="14" xfId="1" applyFont="1" applyFill="1" applyBorder="1" applyAlignment="1" applyProtection="1">
      <alignment horizontal="center" vertical="center"/>
      <protection hidden="1"/>
    </xf>
    <xf numFmtId="0" fontId="12" fillId="12" borderId="15" xfId="1" applyFont="1" applyFill="1" applyBorder="1" applyAlignment="1" applyProtection="1">
      <alignment horizontal="center" vertical="center"/>
      <protection hidden="1"/>
    </xf>
    <xf numFmtId="0" fontId="19" fillId="12" borderId="26" xfId="1" applyFont="1" applyFill="1" applyBorder="1" applyAlignment="1" applyProtection="1">
      <alignment horizontal="center" vertical="center"/>
      <protection hidden="1"/>
    </xf>
    <xf numFmtId="0" fontId="12" fillId="12" borderId="27"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164" fontId="12" fillId="12" borderId="28" xfId="1" applyNumberFormat="1" applyFont="1" applyFill="1" applyBorder="1" applyAlignment="1" applyProtection="1">
      <alignment horizontal="center" vertical="center"/>
      <protection hidden="1"/>
    </xf>
    <xf numFmtId="0" fontId="20" fillId="12" borderId="29" xfId="1" applyFont="1" applyFill="1" applyBorder="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30" xfId="1" applyFont="1" applyFill="1" applyBorder="1" applyAlignment="1" applyProtection="1">
      <alignment horizontal="center" vertical="center"/>
      <protection hidden="1"/>
    </xf>
    <xf numFmtId="0" fontId="21" fillId="12" borderId="29"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1"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7" fillId="12" borderId="33"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8" fillId="12" borderId="37" xfId="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0" fontId="12" fillId="12" borderId="41" xfId="1" applyFont="1" applyFill="1" applyBorder="1" applyAlignment="1" applyProtection="1">
      <alignment horizontal="center" vertical="center"/>
      <protection hidden="1"/>
    </xf>
    <xf numFmtId="0" fontId="12" fillId="12" borderId="38"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4" xfId="1" applyFont="1" applyFill="1" applyBorder="1" applyAlignment="1" applyProtection="1">
      <alignment horizontal="center" vertical="center"/>
      <protection hidden="1"/>
    </xf>
    <xf numFmtId="164" fontId="12" fillId="12" borderId="43" xfId="1" applyNumberFormat="1" applyFont="1" applyFill="1" applyBorder="1" applyAlignment="1" applyProtection="1">
      <alignment horizontal="center" vertical="center"/>
      <protection hidden="1"/>
    </xf>
    <xf numFmtId="164" fontId="12" fillId="12" borderId="40" xfId="1" applyNumberFormat="1" applyFont="1" applyFill="1" applyBorder="1" applyAlignment="1" applyProtection="1">
      <alignment horizontal="center" vertical="center"/>
      <protection hidden="1"/>
    </xf>
    <xf numFmtId="1" fontId="12" fillId="12" borderId="38" xfId="1" applyNumberFormat="1" applyFont="1" applyFill="1" applyBorder="1" applyAlignment="1" applyProtection="1">
      <alignment horizontal="center" vertical="center"/>
      <protection hidden="1"/>
    </xf>
    <xf numFmtId="1" fontId="12" fillId="12" borderId="44" xfId="1" applyNumberFormat="1" applyFont="1" applyFill="1" applyBorder="1" applyAlignment="1" applyProtection="1">
      <alignment horizontal="center" vertical="center"/>
      <protection hidden="1"/>
    </xf>
    <xf numFmtId="0" fontId="20" fillId="12" borderId="37" xfId="1" applyFont="1" applyFill="1" applyBorder="1" applyAlignment="1" applyProtection="1">
      <alignment horizontal="center" vertical="center"/>
      <protection hidden="1"/>
    </xf>
    <xf numFmtId="0" fontId="20" fillId="12" borderId="41"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1" fillId="0" borderId="43" xfId="1" applyBorder="1" applyProtection="1">
      <protection hidden="1"/>
    </xf>
    <xf numFmtId="0" fontId="1" fillId="0" borderId="39" xfId="1" applyBorder="1" applyAlignment="1" applyProtection="1">
      <alignment horizontal="center" vertical="center"/>
      <protection hidden="1"/>
    </xf>
    <xf numFmtId="0" fontId="1" fillId="0" borderId="39" xfId="1" applyBorder="1" applyAlignment="1" applyProtection="1">
      <alignment horizontal="justify" vertical="justify"/>
      <protection hidden="1"/>
    </xf>
    <xf numFmtId="0" fontId="1" fillId="0" borderId="39" xfId="1" applyBorder="1" applyProtection="1">
      <protection hidden="1"/>
    </xf>
    <xf numFmtId="0" fontId="1" fillId="0" borderId="44" xfId="1" applyBorder="1" applyProtection="1">
      <protection hidden="1"/>
    </xf>
    <xf numFmtId="0" fontId="15" fillId="11" borderId="45" xfId="1" applyFont="1" applyFill="1" applyBorder="1" applyAlignment="1" applyProtection="1">
      <alignment horizontal="center" vertical="center" wrapText="1"/>
      <protection hidden="1"/>
    </xf>
    <xf numFmtId="0" fontId="15" fillId="11" borderId="46" xfId="1" applyFont="1" applyFill="1" applyBorder="1" applyAlignment="1" applyProtection="1">
      <alignment horizontal="center" vertical="center" wrapText="1"/>
      <protection hidden="1"/>
    </xf>
    <xf numFmtId="0" fontId="15" fillId="11" borderId="47" xfId="1" applyFont="1" applyFill="1" applyBorder="1" applyAlignment="1" applyProtection="1">
      <alignment horizontal="center" vertical="center" wrapText="1"/>
      <protection hidden="1"/>
    </xf>
    <xf numFmtId="0" fontId="18" fillId="10" borderId="29" xfId="1" applyFont="1" applyFill="1" applyBorder="1" applyAlignment="1" applyProtection="1">
      <alignment horizontal="center" vertical="center"/>
      <protection hidden="1"/>
    </xf>
    <xf numFmtId="0" fontId="15" fillId="10" borderId="45" xfId="1" applyFont="1" applyFill="1" applyBorder="1" applyAlignment="1" applyProtection="1">
      <alignment horizontal="center" vertical="center" wrapText="1"/>
      <protection hidden="1"/>
    </xf>
    <xf numFmtId="0" fontId="15" fillId="10" borderId="46" xfId="1" applyFont="1" applyFill="1" applyBorder="1" applyAlignment="1" applyProtection="1">
      <alignment horizontal="center" vertical="center" wrapText="1"/>
      <protection hidden="1"/>
    </xf>
    <xf numFmtId="0" fontId="15" fillId="10" borderId="47" xfId="1" applyFont="1" applyFill="1" applyBorder="1" applyAlignment="1" applyProtection="1">
      <alignment horizontal="center" vertical="center" wrapText="1"/>
      <protection hidden="1"/>
    </xf>
    <xf numFmtId="0" fontId="18" fillId="11" borderId="29" xfId="1" applyFont="1" applyFill="1" applyBorder="1" applyAlignment="1" applyProtection="1">
      <alignment horizontal="center" vertical="center"/>
      <protection hidden="1"/>
    </xf>
  </cellXfs>
  <cellStyles count="3">
    <cellStyle name="Normal" xfId="0" builtinId="0"/>
    <cellStyle name="Normal 2" xfId="1" xr:uid="{776445FF-75CF-46FF-8D35-93C8EEF2F0D5}"/>
    <cellStyle name="Normal 3" xfId="2" xr:uid="{74F219C3-9046-49FE-880B-0158FBAA3CB2}"/>
  </cellStyles>
  <dxfs count="42">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7D5CF3BB-8289-4404-8060-A4434EDDEDB0}"/>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5DAACA9A-6EC2-4BE4-9D91-80B60EE3164C}"/>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9150878C-0A12-4FD4-B4A6-2B707A8F3563}"/>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5D6717F6-C32A-46F1-86EC-A195B6D1FFBE}"/>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0CF63245-8148-42AA-845B-FDA8E0AAC35D}"/>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D96BD35B-FBFA-4DF4-8C28-71091312090A}"/>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5972FF20-1F36-4A68-B71D-DA9EDA31F250}"/>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F229B8B9-6E97-49C9-947F-94742C6374D9}"/>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3ACB4C08-DD25-49A8-92B3-84825E2A6300}"/>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5BF32411-5A02-488A-830A-AC09A332A78B}"/>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8E796F36-94C7-44F8-B7BD-A6D427F802A3}"/>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59FBB971-D84D-45A6-9350-CB3DD1BB4988}"/>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965DBF38-4F33-4EC7-ACB9-3AC489289DA2}"/>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C260CBD1-73A4-418B-AB17-226FC41BE33D}"/>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73A06443-38CA-4E8C-BF65-CD03BB73F3A7}"/>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33CD34E3-C7CD-46D6-B672-F8E16527E962}"/>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99E523A6-E085-4390-97A5-F4A4FF0AAA3F}"/>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4B470303-2183-4364-8217-A27B1E2FD69F}"/>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820E6809-5080-4C24-A931-670BC65593E3}"/>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C51D5A42-34C8-4560-AAD9-515DA608BA31}"/>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2A8915A1-BB7B-407A-8307-148DF66683E3}"/>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1</xdr:col>
      <xdr:colOff>167640</xdr:colOff>
      <xdr:row>3</xdr:row>
      <xdr:rowOff>0</xdr:rowOff>
    </xdr:to>
    <xdr:sp macro="" textlink="">
      <xdr:nvSpPr>
        <xdr:cNvPr id="2" name="ZoneTexte 1">
          <a:extLst>
            <a:ext uri="{FF2B5EF4-FFF2-40B4-BE49-F238E27FC236}">
              <a16:creationId xmlns:a16="http://schemas.microsoft.com/office/drawing/2014/main" id="{1F7072AB-8086-4E64-8786-E9372A396EA4}"/>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ement%20Cadre%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2%20Livry/FDM%20Cadre%20R1%20T2%20LIVRY%20Poule%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2%20Livry/FDM%20Cadre%20R1%20T2%20LIVRY%20Poule%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2%20Livry/FDM%20Cadre%20R1%20T2%20LIVRY%20Poule%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2%20Livry/FDM%20Cadre%20R1%20T2%20LIVRY%20Poule%20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2%20Livry/FDM%20Cadre%20R1%20T2%20LIVRY%20Poule%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15</v>
          </cell>
        </row>
        <row r="9">
          <cell r="AQ9" t="b">
            <v>1</v>
          </cell>
        </row>
        <row r="10">
          <cell r="AQ10" t="b">
            <v>1</v>
          </cell>
        </row>
        <row r="11">
          <cell r="AQ11" t="b">
            <v>0</v>
          </cell>
        </row>
        <row r="12">
          <cell r="AQ12" t="b">
            <v>1</v>
          </cell>
        </row>
        <row r="13">
          <cell r="AQ13" t="b">
            <v>1</v>
          </cell>
        </row>
        <row r="14">
          <cell r="AQ14" t="b">
            <v>1</v>
          </cell>
        </row>
        <row r="15">
          <cell r="AQ15" t="b">
            <v>1</v>
          </cell>
        </row>
        <row r="16">
          <cell r="AQ16" t="b">
            <v>1</v>
          </cell>
        </row>
        <row r="17">
          <cell r="AQ17" t="b">
            <v>1</v>
          </cell>
        </row>
        <row r="18">
          <cell r="AQ18" t="b">
            <v>1</v>
          </cell>
        </row>
        <row r="19">
          <cell r="AQ19" t="b">
            <v>0</v>
          </cell>
        </row>
        <row r="20">
          <cell r="AQ20" t="b">
            <v>1</v>
          </cell>
        </row>
        <row r="21">
          <cell r="AQ21" t="b">
            <v>1</v>
          </cell>
        </row>
        <row r="22">
          <cell r="AQ22" t="b">
            <v>1</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1</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row r="80">
          <cell r="A80" t="str">
            <v>RAOULT Pierre Jean</v>
          </cell>
          <cell r="B80">
            <v>109291</v>
          </cell>
          <cell r="C80" t="str">
            <v>ABASM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44654</v>
          </cell>
        </row>
        <row r="12">
          <cell r="C12" t="str">
            <v>LIVRY</v>
          </cell>
        </row>
        <row r="14">
          <cell r="C14">
            <v>2</v>
          </cell>
        </row>
        <row r="15">
          <cell r="C15">
            <v>1</v>
          </cell>
        </row>
        <row r="16">
          <cell r="C16" t="str">
            <v>CADRE</v>
          </cell>
        </row>
        <row r="17">
          <cell r="C17" t="str">
            <v>R1</v>
          </cell>
        </row>
        <row r="28">
          <cell r="B28" t="str">
            <v>PEYROLE Philippe</v>
          </cell>
          <cell r="C28" t="str">
            <v>R1</v>
          </cell>
          <cell r="D28" t="str">
            <v>LIVRY</v>
          </cell>
        </row>
        <row r="29">
          <cell r="B29" t="str">
            <v>KEREBEL Eric</v>
          </cell>
          <cell r="C29" t="str">
            <v>R1</v>
          </cell>
          <cell r="D29" t="str">
            <v>ABASM</v>
          </cell>
        </row>
        <row r="30">
          <cell r="B30" t="str">
            <v>LUCAS Philippe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160</v>
          </cell>
          <cell r="S27">
            <v>47</v>
          </cell>
          <cell r="T27">
            <v>3.4042553191489362</v>
          </cell>
          <cell r="U27">
            <v>3.4782608695652173</v>
          </cell>
          <cell r="V27">
            <v>12</v>
          </cell>
          <cell r="W27">
            <v>4</v>
          </cell>
          <cell r="Y27">
            <v>1</v>
          </cell>
          <cell r="Z27">
            <v>8</v>
          </cell>
          <cell r="AG27">
            <v>2</v>
          </cell>
          <cell r="AH27">
            <v>10</v>
          </cell>
        </row>
        <row r="28">
          <cell r="E28">
            <v>44</v>
          </cell>
          <cell r="F28">
            <v>35</v>
          </cell>
          <cell r="G28">
            <v>7</v>
          </cell>
          <cell r="I28">
            <v>1.2571428571428571</v>
          </cell>
          <cell r="J28">
            <v>2</v>
          </cell>
          <cell r="R28">
            <v>97</v>
          </cell>
          <cell r="S28">
            <v>59</v>
          </cell>
          <cell r="T28">
            <v>1.6440677966101696</v>
          </cell>
          <cell r="U28">
            <v>1.2571428571428571</v>
          </cell>
          <cell r="V28">
            <v>9</v>
          </cell>
          <cell r="W28">
            <v>2</v>
          </cell>
          <cell r="Y28">
            <v>2</v>
          </cell>
          <cell r="Z28">
            <v>5</v>
          </cell>
          <cell r="AG28">
            <v>1</v>
          </cell>
          <cell r="AH28">
            <v>6</v>
          </cell>
        </row>
        <row r="29">
          <cell r="E29">
            <v>37</v>
          </cell>
          <cell r="F29">
            <v>35</v>
          </cell>
          <cell r="G29">
            <v>7</v>
          </cell>
          <cell r="I29">
            <v>1.0571428571428572</v>
          </cell>
          <cell r="J29">
            <v>0</v>
          </cell>
          <cell r="R29">
            <v>69</v>
          </cell>
          <cell r="S29">
            <v>58</v>
          </cell>
          <cell r="T29">
            <v>1.1896551724137931</v>
          </cell>
          <cell r="U29">
            <v>0</v>
          </cell>
          <cell r="V29">
            <v>8</v>
          </cell>
          <cell r="W29">
            <v>0</v>
          </cell>
          <cell r="Y29">
            <v>3</v>
          </cell>
          <cell r="Z29">
            <v>3</v>
          </cell>
          <cell r="AG29">
            <v>0</v>
          </cell>
          <cell r="AH29">
            <v>3</v>
          </cell>
        </row>
        <row r="36">
          <cell r="E36">
            <v>80</v>
          </cell>
          <cell r="F36">
            <v>24</v>
          </cell>
          <cell r="G36">
            <v>10</v>
          </cell>
          <cell r="I36">
            <v>3.3333333333333335</v>
          </cell>
          <cell r="J36">
            <v>2</v>
          </cell>
        </row>
        <row r="37">
          <cell r="E37">
            <v>53</v>
          </cell>
          <cell r="F37">
            <v>24</v>
          </cell>
          <cell r="G37">
            <v>9</v>
          </cell>
          <cell r="I37">
            <v>2.2083333333333335</v>
          </cell>
          <cell r="J37">
            <v>0</v>
          </cell>
        </row>
        <row r="44">
          <cell r="E44">
            <v>80</v>
          </cell>
          <cell r="F44">
            <v>23</v>
          </cell>
          <cell r="G44">
            <v>12</v>
          </cell>
          <cell r="I44">
            <v>3.4782608695652173</v>
          </cell>
          <cell r="J44">
            <v>2</v>
          </cell>
        </row>
        <row r="46">
          <cell r="E46">
            <v>32</v>
          </cell>
          <cell r="F46">
            <v>23</v>
          </cell>
          <cell r="G46">
            <v>8</v>
          </cell>
          <cell r="I46">
            <v>1.3913043478260869</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t="str">
            <v>R1</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cell r="F58" t="str">
            <v>R1</v>
          </cell>
          <cell r="G58" t="str">
            <v>R1</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ABMA</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R1</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44654</v>
          </cell>
        </row>
        <row r="12">
          <cell r="C12" t="str">
            <v>LIVRY</v>
          </cell>
        </row>
        <row r="14">
          <cell r="C14">
            <v>2</v>
          </cell>
        </row>
        <row r="15">
          <cell r="C15">
            <v>2</v>
          </cell>
        </row>
        <row r="16">
          <cell r="C16" t="str">
            <v>CADRE</v>
          </cell>
        </row>
        <row r="17">
          <cell r="C17" t="str">
            <v>R1</v>
          </cell>
        </row>
        <row r="28">
          <cell r="B28" t="str">
            <v>DAIRE Eric</v>
          </cell>
          <cell r="C28" t="str">
            <v>R1</v>
          </cell>
          <cell r="D28" t="str">
            <v>ABASM</v>
          </cell>
        </row>
        <row r="29">
          <cell r="B29" t="str">
            <v>LEMONIER Thierry</v>
          </cell>
          <cell r="C29" t="str">
            <v>R1</v>
          </cell>
          <cell r="D29" t="str">
            <v>ABMA</v>
          </cell>
        </row>
        <row r="30">
          <cell r="B30" t="str">
            <v>BEAUCHER Alain</v>
          </cell>
          <cell r="C30" t="str">
            <v>R1</v>
          </cell>
          <cell r="D30"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160</v>
          </cell>
          <cell r="S27">
            <v>55</v>
          </cell>
          <cell r="T27">
            <v>2.9090909090909092</v>
          </cell>
          <cell r="U27">
            <v>2.9629629629629628</v>
          </cell>
          <cell r="V27">
            <v>10</v>
          </cell>
          <cell r="W27">
            <v>4</v>
          </cell>
          <cell r="Y27">
            <v>1</v>
          </cell>
          <cell r="Z27">
            <v>8</v>
          </cell>
          <cell r="AG27">
            <v>2</v>
          </cell>
          <cell r="AH27">
            <v>10</v>
          </cell>
        </row>
        <row r="28">
          <cell r="E28">
            <v>25</v>
          </cell>
          <cell r="F28">
            <v>18</v>
          </cell>
          <cell r="G28">
            <v>7</v>
          </cell>
          <cell r="I28">
            <v>1.3888888888888888</v>
          </cell>
          <cell r="J28">
            <v>0</v>
          </cell>
          <cell r="R28">
            <v>54</v>
          </cell>
          <cell r="S28">
            <v>46</v>
          </cell>
          <cell r="T28">
            <v>1.173913043478261</v>
          </cell>
          <cell r="U28">
            <v>0</v>
          </cell>
          <cell r="V28">
            <v>7</v>
          </cell>
          <cell r="W28">
            <v>0</v>
          </cell>
          <cell r="Y28">
            <v>3</v>
          </cell>
          <cell r="Z28">
            <v>3</v>
          </cell>
          <cell r="AG28">
            <v>0</v>
          </cell>
          <cell r="AH28">
            <v>3</v>
          </cell>
        </row>
        <row r="29">
          <cell r="E29">
            <v>80</v>
          </cell>
          <cell r="F29">
            <v>18</v>
          </cell>
          <cell r="G29">
            <v>13</v>
          </cell>
          <cell r="I29">
            <v>4.4444444444444446</v>
          </cell>
          <cell r="J29">
            <v>2</v>
          </cell>
          <cell r="R29">
            <v>153</v>
          </cell>
          <cell r="S29">
            <v>45</v>
          </cell>
          <cell r="T29">
            <v>3.4</v>
          </cell>
          <cell r="U29">
            <v>4.4444444444444446</v>
          </cell>
          <cell r="V29">
            <v>21</v>
          </cell>
          <cell r="W29">
            <v>2</v>
          </cell>
          <cell r="Y29">
            <v>2</v>
          </cell>
          <cell r="Z29">
            <v>5</v>
          </cell>
          <cell r="AG29">
            <v>2</v>
          </cell>
          <cell r="AH29">
            <v>7</v>
          </cell>
        </row>
        <row r="36">
          <cell r="E36">
            <v>80</v>
          </cell>
          <cell r="F36">
            <v>28</v>
          </cell>
          <cell r="G36">
            <v>10</v>
          </cell>
          <cell r="I36">
            <v>2.8571428571428572</v>
          </cell>
          <cell r="J36">
            <v>2</v>
          </cell>
        </row>
        <row r="37">
          <cell r="E37">
            <v>29</v>
          </cell>
          <cell r="F37">
            <v>28</v>
          </cell>
          <cell r="G37">
            <v>4</v>
          </cell>
          <cell r="I37">
            <v>1.0357142857142858</v>
          </cell>
          <cell r="J37">
            <v>0</v>
          </cell>
        </row>
        <row r="44">
          <cell r="E44">
            <v>80</v>
          </cell>
          <cell r="F44">
            <v>27</v>
          </cell>
          <cell r="G44">
            <v>9</v>
          </cell>
          <cell r="I44">
            <v>2.9629629629629628</v>
          </cell>
          <cell r="J44">
            <v>2</v>
          </cell>
        </row>
        <row r="46">
          <cell r="E46">
            <v>73</v>
          </cell>
          <cell r="F46">
            <v>27</v>
          </cell>
          <cell r="G46">
            <v>21</v>
          </cell>
          <cell r="I46">
            <v>2.7037037037037037</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t="str">
            <v>R1</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cell r="F58" t="str">
            <v>R1</v>
          </cell>
          <cell r="G58" t="str">
            <v>R1</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ABMA</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R1</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44654</v>
          </cell>
        </row>
        <row r="12">
          <cell r="C12" t="str">
            <v>LIVRY</v>
          </cell>
        </row>
        <row r="14">
          <cell r="C14">
            <v>2</v>
          </cell>
        </row>
        <row r="15">
          <cell r="C15">
            <v>3</v>
          </cell>
        </row>
        <row r="16">
          <cell r="C16" t="str">
            <v>CADRE</v>
          </cell>
        </row>
        <row r="17">
          <cell r="C17" t="str">
            <v>R1</v>
          </cell>
        </row>
        <row r="28">
          <cell r="B28" t="str">
            <v>PONCE Frédéric</v>
          </cell>
          <cell r="C28" t="str">
            <v>R1</v>
          </cell>
          <cell r="D28" t="str">
            <v>ABMA</v>
          </cell>
        </row>
        <row r="29">
          <cell r="B29" t="str">
            <v>WEILL Denis</v>
          </cell>
          <cell r="C29" t="str">
            <v>R1</v>
          </cell>
          <cell r="D29" t="str">
            <v>ABASM</v>
          </cell>
        </row>
        <row r="30">
          <cell r="B30" t="str">
            <v>RAOULT Pierre Jean</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160</v>
          </cell>
          <cell r="S27">
            <v>61</v>
          </cell>
          <cell r="T27">
            <v>2.622950819672131</v>
          </cell>
          <cell r="U27">
            <v>2.7586206896551726</v>
          </cell>
          <cell r="V27">
            <v>17</v>
          </cell>
          <cell r="W27">
            <v>4</v>
          </cell>
          <cell r="Y27">
            <v>1</v>
          </cell>
          <cell r="Z27">
            <v>8</v>
          </cell>
          <cell r="AG27">
            <v>2</v>
          </cell>
          <cell r="AH27">
            <v>10</v>
          </cell>
        </row>
        <row r="28">
          <cell r="E28">
            <v>80</v>
          </cell>
          <cell r="F28">
            <v>22</v>
          </cell>
          <cell r="G28">
            <v>14</v>
          </cell>
          <cell r="I28">
            <v>3.6363636363636362</v>
          </cell>
          <cell r="J28">
            <v>2</v>
          </cell>
          <cell r="R28">
            <v>151</v>
          </cell>
          <cell r="S28">
            <v>51</v>
          </cell>
          <cell r="T28">
            <v>2.9607843137254903</v>
          </cell>
          <cell r="U28">
            <v>3.6363636363636362</v>
          </cell>
          <cell r="V28">
            <v>14</v>
          </cell>
          <cell r="W28">
            <v>2</v>
          </cell>
          <cell r="Y28">
            <v>2</v>
          </cell>
          <cell r="Z28">
            <v>5</v>
          </cell>
          <cell r="AG28">
            <v>2</v>
          </cell>
          <cell r="AH28">
            <v>7</v>
          </cell>
        </row>
        <row r="29">
          <cell r="E29">
            <v>71</v>
          </cell>
          <cell r="F29">
            <v>22</v>
          </cell>
          <cell r="G29">
            <v>12</v>
          </cell>
          <cell r="I29">
            <v>3.2272727272727271</v>
          </cell>
          <cell r="J29">
            <v>0</v>
          </cell>
          <cell r="R29">
            <v>144</v>
          </cell>
          <cell r="S29">
            <v>54</v>
          </cell>
          <cell r="T29">
            <v>2.6666666666666665</v>
          </cell>
          <cell r="U29">
            <v>0</v>
          </cell>
          <cell r="V29">
            <v>20</v>
          </cell>
          <cell r="W29">
            <v>0</v>
          </cell>
          <cell r="Y29">
            <v>3</v>
          </cell>
          <cell r="Z29">
            <v>3</v>
          </cell>
          <cell r="AG29">
            <v>0</v>
          </cell>
          <cell r="AH29">
            <v>3</v>
          </cell>
        </row>
        <row r="36">
          <cell r="E36">
            <v>80</v>
          </cell>
          <cell r="F36">
            <v>29</v>
          </cell>
          <cell r="G36">
            <v>13</v>
          </cell>
          <cell r="I36">
            <v>2.7586206896551726</v>
          </cell>
          <cell r="J36">
            <v>2</v>
          </cell>
        </row>
        <row r="37">
          <cell r="E37">
            <v>71</v>
          </cell>
          <cell r="F37">
            <v>29</v>
          </cell>
          <cell r="G37">
            <v>11</v>
          </cell>
          <cell r="I37">
            <v>2.4482758620689653</v>
          </cell>
          <cell r="J37">
            <v>0</v>
          </cell>
        </row>
        <row r="44">
          <cell r="E44">
            <v>80</v>
          </cell>
          <cell r="F44">
            <v>32</v>
          </cell>
          <cell r="G44">
            <v>17</v>
          </cell>
          <cell r="I44">
            <v>2.5</v>
          </cell>
          <cell r="J44">
            <v>2</v>
          </cell>
        </row>
        <row r="46">
          <cell r="E46">
            <v>73</v>
          </cell>
          <cell r="F46">
            <v>32</v>
          </cell>
          <cell r="G46">
            <v>20</v>
          </cell>
          <cell r="I46">
            <v>2.28125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BEAUCHER Alain</v>
          </cell>
          <cell r="B6" t="str">
            <v>LIVRY</v>
          </cell>
          <cell r="C6">
            <v>3</v>
          </cell>
          <cell r="D6" t="str">
            <v>R2</v>
          </cell>
          <cell r="E6" t="str">
            <v>N3</v>
          </cell>
          <cell r="F6" t="str">
            <v>N3</v>
          </cell>
          <cell r="G6" t="str">
            <v>R1</v>
          </cell>
        </row>
        <row r="7">
          <cell r="A7" t="str">
            <v>BENDAYAN Jacky</v>
          </cell>
          <cell r="B7" t="str">
            <v>ABMA</v>
          </cell>
          <cell r="C7">
            <v>4</v>
          </cell>
          <cell r="D7" t="str">
            <v>R3</v>
          </cell>
          <cell r="F7" t="str">
            <v>N3</v>
          </cell>
          <cell r="G7" t="str">
            <v>R1</v>
          </cell>
        </row>
        <row r="8">
          <cell r="A8" t="str">
            <v>BOISSET Jean-Pierre</v>
          </cell>
          <cell r="B8" t="str">
            <v>ABASM</v>
          </cell>
          <cell r="C8">
            <v>5</v>
          </cell>
          <cell r="D8" t="str">
            <v>R3</v>
          </cell>
          <cell r="E8" t="str">
            <v>R1</v>
          </cell>
          <cell r="F8" t="str">
            <v>R1</v>
          </cell>
          <cell r="G8" t="str">
            <v>R1</v>
          </cell>
        </row>
        <row r="9">
          <cell r="A9" t="str">
            <v>CHAMPY Philippe</v>
          </cell>
          <cell r="B9" t="str">
            <v>ABASM</v>
          </cell>
          <cell r="C9">
            <v>6</v>
          </cell>
          <cell r="D9" t="str">
            <v>R2</v>
          </cell>
          <cell r="E9" t="str">
            <v>R1</v>
          </cell>
          <cell r="G9" t="str">
            <v>R1</v>
          </cell>
        </row>
        <row r="10">
          <cell r="A10" t="str">
            <v>CHUNG Hoan Toan</v>
          </cell>
          <cell r="B10" t="str">
            <v>LIVRY</v>
          </cell>
          <cell r="C10">
            <v>7</v>
          </cell>
          <cell r="D10" t="str">
            <v>R3</v>
          </cell>
          <cell r="E10" t="str">
            <v>R1</v>
          </cell>
          <cell r="F10" t="str">
            <v>N3</v>
          </cell>
          <cell r="G10" t="str">
            <v>R1</v>
          </cell>
        </row>
        <row r="11">
          <cell r="A11" t="str">
            <v>COKAL Recep</v>
          </cell>
          <cell r="B11" t="str">
            <v>ABASM</v>
          </cell>
          <cell r="C11">
            <v>8</v>
          </cell>
          <cell r="F11" t="str">
            <v>R1</v>
          </cell>
          <cell r="G11" t="str">
            <v>R1</v>
          </cell>
        </row>
        <row r="12">
          <cell r="A12" t="str">
            <v>COURATIN Jean-Daniel</v>
          </cell>
          <cell r="B12" t="str">
            <v>ABMA</v>
          </cell>
          <cell r="C12">
            <v>9</v>
          </cell>
          <cell r="D12" t="str">
            <v>R3</v>
          </cell>
        </row>
        <row r="13">
          <cell r="A13" t="str">
            <v>CROLARD Ivan</v>
          </cell>
          <cell r="B13" t="str">
            <v>ABASM</v>
          </cell>
          <cell r="C13">
            <v>10</v>
          </cell>
          <cell r="D13" t="str">
            <v>R3</v>
          </cell>
        </row>
        <row r="14">
          <cell r="A14" t="str">
            <v>DAIRE Eric</v>
          </cell>
          <cell r="B14" t="str">
            <v>ABASM</v>
          </cell>
          <cell r="C14">
            <v>11</v>
          </cell>
          <cell r="D14" t="str">
            <v>R2</v>
          </cell>
          <cell r="E14" t="str">
            <v>R1</v>
          </cell>
          <cell r="F14" t="str">
            <v>R1</v>
          </cell>
          <cell r="G14" t="str">
            <v>R1</v>
          </cell>
        </row>
        <row r="15">
          <cell r="A15" t="str">
            <v>DECLUNDER Magali</v>
          </cell>
          <cell r="C15">
            <v>12</v>
          </cell>
          <cell r="F15" t="str">
            <v>N3</v>
          </cell>
        </row>
        <row r="16">
          <cell r="A16" t="str">
            <v>DELALANDE Christian</v>
          </cell>
          <cell r="B16" t="str">
            <v>LIVRY</v>
          </cell>
          <cell r="C16">
            <v>13</v>
          </cell>
          <cell r="D16" t="str">
            <v>N3</v>
          </cell>
          <cell r="E16" t="str">
            <v>N3</v>
          </cell>
          <cell r="F16" t="str">
            <v>N3</v>
          </cell>
          <cell r="G16" t="str">
            <v>N3</v>
          </cell>
        </row>
        <row r="17">
          <cell r="A17" t="str">
            <v>DELALANDE Guy</v>
          </cell>
          <cell r="B17" t="str">
            <v>ABMA</v>
          </cell>
          <cell r="C17">
            <v>14</v>
          </cell>
          <cell r="E17" t="str">
            <v>R2</v>
          </cell>
        </row>
        <row r="18">
          <cell r="A18" t="str">
            <v>DELAPLACE Emmanuel</v>
          </cell>
          <cell r="B18" t="str">
            <v>LIVRY</v>
          </cell>
          <cell r="C18">
            <v>15</v>
          </cell>
          <cell r="D18" t="str">
            <v>R2</v>
          </cell>
          <cell r="E18" t="str">
            <v>R1</v>
          </cell>
          <cell r="F18" t="str">
            <v>N3</v>
          </cell>
          <cell r="G18" t="str">
            <v>R1</v>
          </cell>
        </row>
        <row r="19">
          <cell r="A19" t="str">
            <v>DI GIOIA Serge</v>
          </cell>
          <cell r="B19" t="str">
            <v>ABASM</v>
          </cell>
          <cell r="C19">
            <v>16</v>
          </cell>
          <cell r="F19" t="str">
            <v>R1</v>
          </cell>
          <cell r="G19" t="str">
            <v xml:space="preserve"> </v>
          </cell>
        </row>
        <row r="20">
          <cell r="A20" t="str">
            <v>DIAZ Vincent</v>
          </cell>
          <cell r="B20" t="str">
            <v>ABMA</v>
          </cell>
          <cell r="C20">
            <v>17</v>
          </cell>
          <cell r="D20" t="str">
            <v>R4</v>
          </cell>
          <cell r="E20" t="str">
            <v>R2</v>
          </cell>
        </row>
        <row r="21">
          <cell r="A21" t="str">
            <v>DJIAN Didier</v>
          </cell>
          <cell r="B21" t="str">
            <v>La Comete</v>
          </cell>
          <cell r="C21">
            <v>18</v>
          </cell>
          <cell r="D21" t="str">
            <v>R2</v>
          </cell>
          <cell r="E21" t="str">
            <v>N3</v>
          </cell>
        </row>
        <row r="22">
          <cell r="A22" t="str">
            <v>DOUSSOT Pierre</v>
          </cell>
          <cell r="B22" t="str">
            <v>ABASM</v>
          </cell>
          <cell r="C22">
            <v>19</v>
          </cell>
          <cell r="D22" t="str">
            <v>R1</v>
          </cell>
          <cell r="E22" t="str">
            <v>R1</v>
          </cell>
          <cell r="F22" t="str">
            <v>N3</v>
          </cell>
          <cell r="G22" t="str">
            <v>N3</v>
          </cell>
        </row>
        <row r="23">
          <cell r="A23" t="str">
            <v>DUMONT Christine</v>
          </cell>
          <cell r="B23" t="str">
            <v>LIVRY</v>
          </cell>
          <cell r="C23">
            <v>20</v>
          </cell>
          <cell r="D23" t="str">
            <v>R4</v>
          </cell>
        </row>
        <row r="24">
          <cell r="A24" t="str">
            <v>DUPRE Bernard</v>
          </cell>
          <cell r="B24" t="str">
            <v>La Comete</v>
          </cell>
          <cell r="C24">
            <v>21</v>
          </cell>
          <cell r="F24" t="str">
            <v>R1</v>
          </cell>
        </row>
        <row r="25">
          <cell r="A25" t="str">
            <v>DUVAL Gérard</v>
          </cell>
          <cell r="B25" t="str">
            <v>LIVRY</v>
          </cell>
          <cell r="C25">
            <v>22</v>
          </cell>
          <cell r="D25" t="str">
            <v>R3</v>
          </cell>
          <cell r="F25" t="str">
            <v>R1</v>
          </cell>
        </row>
        <row r="26">
          <cell r="A26" t="str">
            <v>FAVERO Alain</v>
          </cell>
          <cell r="B26" t="str">
            <v>LIVRY</v>
          </cell>
          <cell r="C26">
            <v>23</v>
          </cell>
          <cell r="D26" t="str">
            <v>R1</v>
          </cell>
          <cell r="E26" t="str">
            <v>N3</v>
          </cell>
          <cell r="G26" t="str">
            <v>N3</v>
          </cell>
        </row>
        <row r="27">
          <cell r="A27" t="str">
            <v>FAVIEN Christian</v>
          </cell>
          <cell r="B27" t="str">
            <v>LIVRY</v>
          </cell>
          <cell r="C27">
            <v>24</v>
          </cell>
          <cell r="F27" t="str">
            <v>R1</v>
          </cell>
        </row>
        <row r="28">
          <cell r="A28" t="str">
            <v>FERNANDEZ ALVES Francisco</v>
          </cell>
          <cell r="B28" t="str">
            <v>ABMA</v>
          </cell>
          <cell r="C28">
            <v>25</v>
          </cell>
          <cell r="D28" t="str">
            <v>R2</v>
          </cell>
          <cell r="E28" t="str">
            <v>R1</v>
          </cell>
          <cell r="F28" t="str">
            <v>N3</v>
          </cell>
          <cell r="G28" t="str">
            <v>R1</v>
          </cell>
        </row>
        <row r="29">
          <cell r="A29" t="str">
            <v>FERRARA  Jean-Pierre</v>
          </cell>
          <cell r="B29" t="str">
            <v>ABMA</v>
          </cell>
          <cell r="C29">
            <v>26</v>
          </cell>
          <cell r="F29" t="str">
            <v>N3</v>
          </cell>
          <cell r="G29" t="str">
            <v>N3</v>
          </cell>
        </row>
        <row r="30">
          <cell r="A30" t="str">
            <v>GAYRAUD Françoise</v>
          </cell>
          <cell r="B30" t="str">
            <v xml:space="preserve">L HAY LES ROSES </v>
          </cell>
          <cell r="C30">
            <v>27</v>
          </cell>
          <cell r="D30" t="str">
            <v>R3</v>
          </cell>
        </row>
        <row r="31">
          <cell r="A31" t="str">
            <v>GELLER Marc</v>
          </cell>
          <cell r="B31" t="str">
            <v>ABMA</v>
          </cell>
          <cell r="C31">
            <v>28</v>
          </cell>
          <cell r="D31" t="str">
            <v>N3</v>
          </cell>
        </row>
        <row r="32">
          <cell r="A32" t="str">
            <v>GERNEZ Jean Philippe</v>
          </cell>
          <cell r="B32" t="str">
            <v>ABMA</v>
          </cell>
          <cell r="C32">
            <v>29</v>
          </cell>
          <cell r="D32" t="str">
            <v>R3</v>
          </cell>
        </row>
        <row r="33">
          <cell r="A33" t="str">
            <v>GILLOT Olivier</v>
          </cell>
          <cell r="B33" t="str">
            <v>ABMA</v>
          </cell>
          <cell r="C33">
            <v>30</v>
          </cell>
          <cell r="D33" t="str">
            <v>N3</v>
          </cell>
          <cell r="E33" t="str">
            <v>R1</v>
          </cell>
          <cell r="F33" t="str">
            <v>R1</v>
          </cell>
          <cell r="G33" t="str">
            <v>N3</v>
          </cell>
        </row>
        <row r="34">
          <cell r="A34" t="str">
            <v>GOUVEIA Victor</v>
          </cell>
          <cell r="B34" t="str">
            <v>LIVRY</v>
          </cell>
          <cell r="C34">
            <v>31</v>
          </cell>
          <cell r="D34" t="str">
            <v>R3</v>
          </cell>
          <cell r="E34" t="str">
            <v>R1</v>
          </cell>
          <cell r="F34" t="str">
            <v>N3</v>
          </cell>
          <cell r="G34" t="str">
            <v>R1</v>
          </cell>
        </row>
        <row r="35">
          <cell r="A35" t="str">
            <v>GUERIN Jacques</v>
          </cell>
          <cell r="B35" t="str">
            <v>ABASM</v>
          </cell>
          <cell r="C35">
            <v>32</v>
          </cell>
          <cell r="D35" t="str">
            <v>R3</v>
          </cell>
          <cell r="E35" t="str">
            <v>R2</v>
          </cell>
        </row>
        <row r="36">
          <cell r="A36" t="str">
            <v>GUILLOTIN Gilles</v>
          </cell>
          <cell r="B36" t="str">
            <v>ABMA</v>
          </cell>
          <cell r="C36">
            <v>33</v>
          </cell>
          <cell r="D36" t="str">
            <v>R1</v>
          </cell>
          <cell r="E36" t="str">
            <v>R1</v>
          </cell>
          <cell r="F36" t="str">
            <v xml:space="preserve"> </v>
          </cell>
          <cell r="G36" t="str">
            <v>R1</v>
          </cell>
        </row>
        <row r="37">
          <cell r="A37" t="str">
            <v>GUREWAN Suresh</v>
          </cell>
          <cell r="B37" t="str">
            <v>ABMA</v>
          </cell>
          <cell r="C37">
            <v>34</v>
          </cell>
          <cell r="D37" t="str">
            <v>N3</v>
          </cell>
          <cell r="E37" t="str">
            <v>N3</v>
          </cell>
          <cell r="F37" t="str">
            <v>N3</v>
          </cell>
          <cell r="G37" t="str">
            <v>N3</v>
          </cell>
        </row>
        <row r="38">
          <cell r="A38" t="str">
            <v>HARY Mathieu</v>
          </cell>
          <cell r="B38" t="str">
            <v>ABMA</v>
          </cell>
          <cell r="C38">
            <v>35</v>
          </cell>
          <cell r="D38" t="str">
            <v>N3</v>
          </cell>
          <cell r="E38" t="str">
            <v>N3</v>
          </cell>
          <cell r="F38" t="str">
            <v>N3</v>
          </cell>
          <cell r="G38" t="str">
            <v>N3</v>
          </cell>
        </row>
        <row r="39">
          <cell r="A39" t="str">
            <v>HELLAL Denis</v>
          </cell>
          <cell r="B39" t="str">
            <v>ABASM</v>
          </cell>
          <cell r="C39">
            <v>36</v>
          </cell>
          <cell r="E39" t="str">
            <v>R1</v>
          </cell>
          <cell r="F39" t="str">
            <v>N3</v>
          </cell>
        </row>
        <row r="40">
          <cell r="A40" t="str">
            <v>HENRIQUET Marc</v>
          </cell>
          <cell r="B40" t="str">
            <v>ABASM</v>
          </cell>
          <cell r="C40">
            <v>37</v>
          </cell>
          <cell r="D40" t="str">
            <v>R3</v>
          </cell>
          <cell r="E40" t="str">
            <v>R2</v>
          </cell>
          <cell r="F40" t="str">
            <v>R1</v>
          </cell>
          <cell r="G40" t="str">
            <v>R1</v>
          </cell>
        </row>
        <row r="41">
          <cell r="A41" t="str">
            <v>IVANOVIC Spomanko</v>
          </cell>
          <cell r="B41" t="str">
            <v>ABASM</v>
          </cell>
          <cell r="C41">
            <v>38</v>
          </cell>
          <cell r="D41" t="str">
            <v>R2</v>
          </cell>
          <cell r="E41" t="str">
            <v>R1</v>
          </cell>
          <cell r="F41" t="str">
            <v>R1</v>
          </cell>
          <cell r="G41" t="str">
            <v>R1</v>
          </cell>
        </row>
        <row r="42">
          <cell r="A42" t="str">
            <v>JARRETY Didier</v>
          </cell>
          <cell r="B42" t="str">
            <v>LIVRY</v>
          </cell>
          <cell r="C42">
            <v>39</v>
          </cell>
          <cell r="D42" t="str">
            <v>N3</v>
          </cell>
          <cell r="E42" t="str">
            <v>N3</v>
          </cell>
          <cell r="F42" t="str">
            <v>N3</v>
          </cell>
          <cell r="G42" t="str">
            <v>N3</v>
          </cell>
        </row>
        <row r="43">
          <cell r="A43" t="str">
            <v>JARRIER Christian</v>
          </cell>
          <cell r="B43" t="str">
            <v>ABASM</v>
          </cell>
          <cell r="C43">
            <v>40</v>
          </cell>
          <cell r="E43" t="str">
            <v>R1</v>
          </cell>
          <cell r="F43" t="str">
            <v>N3</v>
          </cell>
          <cell r="G43" t="str">
            <v>N3</v>
          </cell>
        </row>
        <row r="44">
          <cell r="A44" t="str">
            <v>KELLNER Pierre</v>
          </cell>
          <cell r="B44" t="str">
            <v>ABMA</v>
          </cell>
          <cell r="C44">
            <v>41</v>
          </cell>
          <cell r="D44" t="str">
            <v>R3</v>
          </cell>
        </row>
        <row r="45">
          <cell r="A45" t="str">
            <v>KEREBEL Eric</v>
          </cell>
          <cell r="B45" t="str">
            <v>ABASM</v>
          </cell>
          <cell r="C45">
            <v>42</v>
          </cell>
          <cell r="D45" t="str">
            <v>R2</v>
          </cell>
          <cell r="E45" t="str">
            <v>R1</v>
          </cell>
          <cell r="F45" t="str">
            <v>R1</v>
          </cell>
          <cell r="G45" t="str">
            <v>R1</v>
          </cell>
        </row>
        <row r="46">
          <cell r="A46" t="str">
            <v>KERIZAC Franck</v>
          </cell>
          <cell r="B46" t="str">
            <v>ABMA</v>
          </cell>
          <cell r="C46">
            <v>43</v>
          </cell>
          <cell r="D46" t="str">
            <v>R3</v>
          </cell>
        </row>
        <row r="47">
          <cell r="A47" t="str">
            <v>L HERONDE Michel</v>
          </cell>
          <cell r="B47" t="str">
            <v>ABMA</v>
          </cell>
          <cell r="C47">
            <v>44</v>
          </cell>
          <cell r="D47" t="str">
            <v>R2</v>
          </cell>
          <cell r="E47" t="str">
            <v>R1</v>
          </cell>
        </row>
        <row r="48">
          <cell r="A48" t="str">
            <v>LABOUREAU Véronique</v>
          </cell>
          <cell r="B48" t="str">
            <v>ABMA</v>
          </cell>
          <cell r="C48">
            <v>45</v>
          </cell>
          <cell r="D48" t="str">
            <v>R3</v>
          </cell>
          <cell r="E48" t="str">
            <v>R2</v>
          </cell>
          <cell r="F48" t="str">
            <v>R2</v>
          </cell>
          <cell r="G48" t="str">
            <v>R1</v>
          </cell>
        </row>
        <row r="49">
          <cell r="A49" t="str">
            <v>LAPERTOT Michel</v>
          </cell>
          <cell r="B49" t="str">
            <v>LIVRY</v>
          </cell>
          <cell r="C49">
            <v>46</v>
          </cell>
          <cell r="D49" t="str">
            <v>R1</v>
          </cell>
          <cell r="E49" t="str">
            <v>N3</v>
          </cell>
          <cell r="F49" t="str">
            <v>N3</v>
          </cell>
          <cell r="G49" t="str">
            <v>N3</v>
          </cell>
        </row>
        <row r="50">
          <cell r="A50" t="str">
            <v>LE CAM Fabrice</v>
          </cell>
          <cell r="B50" t="str">
            <v>ABMA</v>
          </cell>
          <cell r="C50">
            <v>47</v>
          </cell>
          <cell r="D50" t="str">
            <v>R3</v>
          </cell>
        </row>
        <row r="51">
          <cell r="A51" t="str">
            <v>LE GAC Philippe</v>
          </cell>
          <cell r="B51" t="str">
            <v>La Comete</v>
          </cell>
          <cell r="C51">
            <v>48</v>
          </cell>
          <cell r="D51" t="str">
            <v>N3</v>
          </cell>
          <cell r="E51" t="str">
            <v>N3</v>
          </cell>
          <cell r="F51" t="str">
            <v>N3</v>
          </cell>
          <cell r="G51" t="str">
            <v>N3</v>
          </cell>
        </row>
        <row r="52">
          <cell r="A52" t="str">
            <v>Le Huan CUA Tran</v>
          </cell>
          <cell r="B52" t="str">
            <v>ABMA</v>
          </cell>
          <cell r="C52">
            <v>49</v>
          </cell>
          <cell r="D52" t="str">
            <v>R3</v>
          </cell>
          <cell r="E52" t="str">
            <v>R1</v>
          </cell>
          <cell r="F52" t="str">
            <v>R1</v>
          </cell>
          <cell r="G52" t="str">
            <v>R1</v>
          </cell>
        </row>
        <row r="53">
          <cell r="A53" t="str">
            <v>LECLERC Michel</v>
          </cell>
          <cell r="B53" t="str">
            <v>ABASM</v>
          </cell>
          <cell r="C53">
            <v>50</v>
          </cell>
          <cell r="D53" t="str">
            <v>R2</v>
          </cell>
          <cell r="E53" t="str">
            <v>R1</v>
          </cell>
          <cell r="F53" t="str">
            <v>N3</v>
          </cell>
          <cell r="G53" t="str">
            <v>R1</v>
          </cell>
        </row>
        <row r="54">
          <cell r="A54" t="str">
            <v>LECLERC Philippe</v>
          </cell>
          <cell r="B54" t="str">
            <v>La Comete</v>
          </cell>
          <cell r="C54">
            <v>51</v>
          </cell>
          <cell r="D54" t="str">
            <v>R1</v>
          </cell>
          <cell r="E54" t="str">
            <v>N3</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t="str">
            <v>R1</v>
          </cell>
          <cell r="G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F66" t="str">
            <v>N3</v>
          </cell>
          <cell r="G66" t="str">
            <v>N3</v>
          </cell>
        </row>
        <row r="67">
          <cell r="A67" t="str">
            <v>PALOT Dominique</v>
          </cell>
          <cell r="B67" t="str">
            <v>LIVRY</v>
          </cell>
          <cell r="C67">
            <v>64</v>
          </cell>
          <cell r="F67" t="str">
            <v>N3</v>
          </cell>
        </row>
        <row r="68">
          <cell r="A68" t="str">
            <v>PEYROLE Philippe</v>
          </cell>
          <cell r="B68" t="str">
            <v>LIVRY</v>
          </cell>
          <cell r="C68">
            <v>65</v>
          </cell>
          <cell r="D68" t="str">
            <v>R2</v>
          </cell>
          <cell r="E68" t="str">
            <v>R1</v>
          </cell>
          <cell r="G68" t="str">
            <v>R1</v>
          </cell>
        </row>
        <row r="69">
          <cell r="A69" t="str">
            <v>PIBOURDIN Eric</v>
          </cell>
          <cell r="B69" t="str">
            <v>ABMA</v>
          </cell>
          <cell r="C69">
            <v>66</v>
          </cell>
          <cell r="D69" t="str">
            <v>R2</v>
          </cell>
          <cell r="E69" t="str">
            <v>R1</v>
          </cell>
          <cell r="F69" t="str">
            <v>R1</v>
          </cell>
          <cell r="G69" t="str">
            <v>R1</v>
          </cell>
        </row>
        <row r="70">
          <cell r="A70" t="str">
            <v>PICHON Thierry</v>
          </cell>
          <cell r="B70" t="str">
            <v>ABMA</v>
          </cell>
          <cell r="C70">
            <v>67</v>
          </cell>
          <cell r="D70" t="str">
            <v>N3</v>
          </cell>
          <cell r="E70" t="str">
            <v>N3</v>
          </cell>
          <cell r="F70" t="str">
            <v>N3</v>
          </cell>
          <cell r="G70" t="str">
            <v>N3</v>
          </cell>
        </row>
        <row r="71">
          <cell r="A71" t="str">
            <v>PIVONET Françis</v>
          </cell>
          <cell r="B71" t="str">
            <v>ABASM</v>
          </cell>
          <cell r="C71">
            <v>68</v>
          </cell>
          <cell r="D71" t="str">
            <v>R2</v>
          </cell>
          <cell r="E71" t="str">
            <v>R1</v>
          </cell>
          <cell r="F71" t="str">
            <v>R1</v>
          </cell>
          <cell r="G71" t="str">
            <v>R1</v>
          </cell>
        </row>
        <row r="72">
          <cell r="A72" t="str">
            <v>PONCE Frédéric</v>
          </cell>
          <cell r="B72" t="str">
            <v>ABMA</v>
          </cell>
          <cell r="C72">
            <v>69</v>
          </cell>
          <cell r="D72" t="str">
            <v>R3</v>
          </cell>
          <cell r="E72" t="str">
            <v>R1</v>
          </cell>
          <cell r="F72" t="str">
            <v>R1</v>
          </cell>
          <cell r="G72" t="str">
            <v>R1</v>
          </cell>
        </row>
        <row r="73">
          <cell r="A73" t="str">
            <v>RAOULT Pierre Jean</v>
          </cell>
          <cell r="B73" t="str">
            <v>ABASM</v>
          </cell>
          <cell r="C73">
            <v>70</v>
          </cell>
          <cell r="D73" t="str">
            <v>R1</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44654</v>
          </cell>
        </row>
        <row r="12">
          <cell r="C12" t="str">
            <v>LIVRY</v>
          </cell>
        </row>
        <row r="14">
          <cell r="C14">
            <v>2</v>
          </cell>
        </row>
        <row r="15">
          <cell r="C15">
            <v>4</v>
          </cell>
        </row>
        <row r="16">
          <cell r="C16" t="str">
            <v>CADRE</v>
          </cell>
        </row>
        <row r="17">
          <cell r="C17" t="str">
            <v>R1</v>
          </cell>
        </row>
        <row r="41">
          <cell r="B41" t="str">
            <v>MA PHUOC Bich</v>
          </cell>
          <cell r="C41" t="str">
            <v>R1</v>
          </cell>
          <cell r="D41" t="str">
            <v>ABMA</v>
          </cell>
        </row>
        <row r="42">
          <cell r="B42" t="str">
            <v>BOISSET Jean-Pierre</v>
          </cell>
          <cell r="C42" t="str">
            <v>R1</v>
          </cell>
          <cell r="D42"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80</v>
          </cell>
          <cell r="F28">
            <v>35</v>
          </cell>
          <cell r="G28">
            <v>10</v>
          </cell>
          <cell r="I28">
            <v>2.2857142857142856</v>
          </cell>
          <cell r="J28">
            <v>2</v>
          </cell>
          <cell r="R28">
            <v>159</v>
          </cell>
          <cell r="S28">
            <v>70</v>
          </cell>
          <cell r="T28">
            <v>2.2714285714285714</v>
          </cell>
          <cell r="U28">
            <v>2.2857142857142856</v>
          </cell>
          <cell r="V28">
            <v>10</v>
          </cell>
          <cell r="W28">
            <v>4</v>
          </cell>
          <cell r="Y28">
            <v>1</v>
          </cell>
          <cell r="Z28">
            <v>8</v>
          </cell>
          <cell r="AG28">
            <v>2</v>
          </cell>
          <cell r="AH28">
            <v>10</v>
          </cell>
        </row>
        <row r="29">
          <cell r="E29">
            <v>44</v>
          </cell>
          <cell r="F29">
            <v>35</v>
          </cell>
          <cell r="G29">
            <v>9</v>
          </cell>
          <cell r="I29">
            <v>1.2571428571428571</v>
          </cell>
          <cell r="J29">
            <v>0</v>
          </cell>
          <cell r="R29">
            <v>91</v>
          </cell>
          <cell r="S29">
            <v>70</v>
          </cell>
          <cell r="T29">
            <v>1.3</v>
          </cell>
          <cell r="U29">
            <v>0</v>
          </cell>
          <cell r="V29">
            <v>9</v>
          </cell>
          <cell r="W29">
            <v>0</v>
          </cell>
          <cell r="Y29">
            <v>2</v>
          </cell>
          <cell r="Z29">
            <v>5</v>
          </cell>
          <cell r="AG29">
            <v>0</v>
          </cell>
          <cell r="AH29">
            <v>5</v>
          </cell>
        </row>
        <row r="36">
          <cell r="E36">
            <v>79</v>
          </cell>
          <cell r="F36">
            <v>35</v>
          </cell>
          <cell r="G36">
            <v>10</v>
          </cell>
          <cell r="I36">
            <v>2.2571428571428571</v>
          </cell>
          <cell r="J36">
            <v>2</v>
          </cell>
        </row>
        <row r="37">
          <cell r="E37">
            <v>47</v>
          </cell>
          <cell r="F37">
            <v>35</v>
          </cell>
          <cell r="G37">
            <v>6</v>
          </cell>
          <cell r="I37">
            <v>1.3428571428571427</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BEAUCHER Alain</v>
          </cell>
          <cell r="B6" t="str">
            <v>LIVRY</v>
          </cell>
          <cell r="C6">
            <v>3</v>
          </cell>
          <cell r="D6" t="str">
            <v>R2</v>
          </cell>
          <cell r="E6" t="str">
            <v>N3</v>
          </cell>
          <cell r="F6" t="str">
            <v>N3</v>
          </cell>
          <cell r="G6" t="str">
            <v>R1</v>
          </cell>
        </row>
        <row r="7">
          <cell r="A7" t="str">
            <v>BENDAYAN Jacky</v>
          </cell>
          <cell r="B7" t="str">
            <v>ABMA</v>
          </cell>
          <cell r="C7">
            <v>4</v>
          </cell>
          <cell r="D7" t="str">
            <v>R3</v>
          </cell>
          <cell r="F7" t="str">
            <v>N3</v>
          </cell>
          <cell r="G7" t="str">
            <v>R1</v>
          </cell>
        </row>
        <row r="8">
          <cell r="A8" t="str">
            <v>BOISSET Jean-Pierre</v>
          </cell>
          <cell r="B8" t="str">
            <v>ABASM</v>
          </cell>
          <cell r="C8">
            <v>5</v>
          </cell>
          <cell r="D8" t="str">
            <v>R3</v>
          </cell>
          <cell r="E8" t="str">
            <v>R1</v>
          </cell>
          <cell r="F8" t="str">
            <v>R1</v>
          </cell>
          <cell r="G8" t="str">
            <v>R1</v>
          </cell>
        </row>
        <row r="9">
          <cell r="A9" t="str">
            <v>CHAMPY Philippe</v>
          </cell>
          <cell r="B9" t="str">
            <v>ABASM</v>
          </cell>
          <cell r="C9">
            <v>6</v>
          </cell>
          <cell r="D9" t="str">
            <v>R2</v>
          </cell>
          <cell r="E9" t="str">
            <v>R1</v>
          </cell>
          <cell r="G9" t="str">
            <v>R1</v>
          </cell>
        </row>
        <row r="10">
          <cell r="A10" t="str">
            <v>CHUNG Hoan Toan</v>
          </cell>
          <cell r="B10" t="str">
            <v>LIVRY</v>
          </cell>
          <cell r="C10">
            <v>7</v>
          </cell>
          <cell r="D10" t="str">
            <v>R3</v>
          </cell>
          <cell r="E10" t="str">
            <v>R1</v>
          </cell>
          <cell r="F10" t="str">
            <v>N3</v>
          </cell>
          <cell r="G10" t="str">
            <v>R1</v>
          </cell>
        </row>
        <row r="11">
          <cell r="A11" t="str">
            <v>COKAL Recep</v>
          </cell>
          <cell r="B11" t="str">
            <v>ABASM</v>
          </cell>
          <cell r="C11">
            <v>8</v>
          </cell>
          <cell r="F11" t="str">
            <v>R1</v>
          </cell>
          <cell r="G11" t="str">
            <v>R1</v>
          </cell>
        </row>
        <row r="12">
          <cell r="A12" t="str">
            <v>COURATIN Jean-Daniel</v>
          </cell>
          <cell r="B12" t="str">
            <v>ABMA</v>
          </cell>
          <cell r="C12">
            <v>9</v>
          </cell>
          <cell r="D12" t="str">
            <v>R3</v>
          </cell>
        </row>
        <row r="13">
          <cell r="A13" t="str">
            <v>CROLARD Ivan</v>
          </cell>
          <cell r="B13" t="str">
            <v>ABASM</v>
          </cell>
          <cell r="C13">
            <v>10</v>
          </cell>
          <cell r="D13" t="str">
            <v>R3</v>
          </cell>
        </row>
        <row r="14">
          <cell r="A14" t="str">
            <v>DAIRE Eric</v>
          </cell>
          <cell r="B14" t="str">
            <v>ABASM</v>
          </cell>
          <cell r="C14">
            <v>11</v>
          </cell>
          <cell r="D14" t="str">
            <v>R2</v>
          </cell>
          <cell r="E14" t="str">
            <v>R1</v>
          </cell>
          <cell r="F14" t="str">
            <v>R1</v>
          </cell>
          <cell r="G14" t="str">
            <v>R1</v>
          </cell>
        </row>
        <row r="15">
          <cell r="A15" t="str">
            <v>DECLUNDER Magali</v>
          </cell>
          <cell r="C15">
            <v>12</v>
          </cell>
          <cell r="F15" t="str">
            <v>N3</v>
          </cell>
        </row>
        <row r="16">
          <cell r="A16" t="str">
            <v>DELALANDE Christian</v>
          </cell>
          <cell r="B16" t="str">
            <v>LIVRY</v>
          </cell>
          <cell r="C16">
            <v>13</v>
          </cell>
          <cell r="D16" t="str">
            <v>N3</v>
          </cell>
          <cell r="E16" t="str">
            <v>N3</v>
          </cell>
          <cell r="F16" t="str">
            <v>N3</v>
          </cell>
          <cell r="G16" t="str">
            <v>N3</v>
          </cell>
        </row>
        <row r="17">
          <cell r="A17" t="str">
            <v>DELALANDE Guy</v>
          </cell>
          <cell r="B17" t="str">
            <v>ABMA</v>
          </cell>
          <cell r="C17">
            <v>14</v>
          </cell>
          <cell r="E17" t="str">
            <v>R2</v>
          </cell>
        </row>
        <row r="18">
          <cell r="A18" t="str">
            <v>DELAPLACE Emmanuel</v>
          </cell>
          <cell r="B18" t="str">
            <v>LIVRY</v>
          </cell>
          <cell r="C18">
            <v>15</v>
          </cell>
          <cell r="D18" t="str">
            <v>R2</v>
          </cell>
          <cell r="E18" t="str">
            <v>R1</v>
          </cell>
          <cell r="F18" t="str">
            <v>N3</v>
          </cell>
          <cell r="G18" t="str">
            <v>R1</v>
          </cell>
        </row>
        <row r="19">
          <cell r="A19" t="str">
            <v>DI GIOIA Serge</v>
          </cell>
          <cell r="B19" t="str">
            <v>ABASM</v>
          </cell>
          <cell r="C19">
            <v>16</v>
          </cell>
          <cell r="F19" t="str">
            <v>R1</v>
          </cell>
          <cell r="G19" t="str">
            <v xml:space="preserve"> </v>
          </cell>
        </row>
        <row r="20">
          <cell r="A20" t="str">
            <v>DIAZ Vincent</v>
          </cell>
          <cell r="B20" t="str">
            <v>ABMA</v>
          </cell>
          <cell r="C20">
            <v>17</v>
          </cell>
          <cell r="D20" t="str">
            <v>R4</v>
          </cell>
          <cell r="E20" t="str">
            <v>R2</v>
          </cell>
        </row>
        <row r="21">
          <cell r="A21" t="str">
            <v>DJIAN Didier</v>
          </cell>
          <cell r="B21" t="str">
            <v>La Comete</v>
          </cell>
          <cell r="C21">
            <v>18</v>
          </cell>
          <cell r="D21" t="str">
            <v>R2</v>
          </cell>
          <cell r="E21" t="str">
            <v>N3</v>
          </cell>
        </row>
        <row r="22">
          <cell r="A22" t="str">
            <v>DOUSSOT Pierre</v>
          </cell>
          <cell r="B22" t="str">
            <v>ABASM</v>
          </cell>
          <cell r="C22">
            <v>19</v>
          </cell>
          <cell r="D22" t="str">
            <v>R1</v>
          </cell>
          <cell r="E22" t="str">
            <v>R1</v>
          </cell>
          <cell r="F22" t="str">
            <v>N3</v>
          </cell>
          <cell r="G22" t="str">
            <v>N3</v>
          </cell>
        </row>
        <row r="23">
          <cell r="A23" t="str">
            <v>DUMONT Christine</v>
          </cell>
          <cell r="B23" t="str">
            <v>LIVRY</v>
          </cell>
          <cell r="C23">
            <v>20</v>
          </cell>
          <cell r="D23" t="str">
            <v>R4</v>
          </cell>
        </row>
        <row r="24">
          <cell r="A24" t="str">
            <v>DUPRE Bernard</v>
          </cell>
          <cell r="B24" t="str">
            <v>La Comete</v>
          </cell>
          <cell r="C24">
            <v>21</v>
          </cell>
          <cell r="F24" t="str">
            <v>R1</v>
          </cell>
        </row>
        <row r="25">
          <cell r="A25" t="str">
            <v>DUVAL Gérard</v>
          </cell>
          <cell r="B25" t="str">
            <v>LIVRY</v>
          </cell>
          <cell r="C25">
            <v>22</v>
          </cell>
          <cell r="D25" t="str">
            <v>R3</v>
          </cell>
          <cell r="F25" t="str">
            <v>R1</v>
          </cell>
        </row>
        <row r="26">
          <cell r="A26" t="str">
            <v>FAVERO Alain</v>
          </cell>
          <cell r="B26" t="str">
            <v>LIVRY</v>
          </cell>
          <cell r="C26">
            <v>23</v>
          </cell>
          <cell r="D26" t="str">
            <v>R1</v>
          </cell>
          <cell r="E26" t="str">
            <v>N3</v>
          </cell>
          <cell r="G26" t="str">
            <v>N3</v>
          </cell>
        </row>
        <row r="27">
          <cell r="A27" t="str">
            <v>FAVIEN Christian</v>
          </cell>
          <cell r="B27" t="str">
            <v>LIVRY</v>
          </cell>
          <cell r="C27">
            <v>24</v>
          </cell>
          <cell r="F27" t="str">
            <v>R1</v>
          </cell>
        </row>
        <row r="28">
          <cell r="A28" t="str">
            <v>FERNANDEZ ALVES Francisco</v>
          </cell>
          <cell r="B28" t="str">
            <v>ABMA</v>
          </cell>
          <cell r="C28">
            <v>25</v>
          </cell>
          <cell r="D28" t="str">
            <v>R2</v>
          </cell>
          <cell r="E28" t="str">
            <v>R1</v>
          </cell>
          <cell r="F28" t="str">
            <v>N3</v>
          </cell>
          <cell r="G28" t="str">
            <v>R1</v>
          </cell>
        </row>
        <row r="29">
          <cell r="A29" t="str">
            <v>FERRARA  Jean-Pierre</v>
          </cell>
          <cell r="B29" t="str">
            <v>ABMA</v>
          </cell>
          <cell r="C29">
            <v>26</v>
          </cell>
          <cell r="F29" t="str">
            <v>N3</v>
          </cell>
          <cell r="G29" t="str">
            <v>N3</v>
          </cell>
        </row>
        <row r="30">
          <cell r="A30" t="str">
            <v>GAYRAUD Françoise</v>
          </cell>
          <cell r="B30" t="str">
            <v xml:space="preserve">L HAY LES ROSES </v>
          </cell>
          <cell r="C30">
            <v>27</v>
          </cell>
          <cell r="D30" t="str">
            <v>R3</v>
          </cell>
        </row>
        <row r="31">
          <cell r="A31" t="str">
            <v>GELLER Marc</v>
          </cell>
          <cell r="B31" t="str">
            <v>ABMA</v>
          </cell>
          <cell r="C31">
            <v>28</v>
          </cell>
          <cell r="D31" t="str">
            <v>N3</v>
          </cell>
        </row>
        <row r="32">
          <cell r="A32" t="str">
            <v>GERNEZ Jean Philippe</v>
          </cell>
          <cell r="B32" t="str">
            <v>ABMA</v>
          </cell>
          <cell r="C32">
            <v>29</v>
          </cell>
          <cell r="D32" t="str">
            <v>R3</v>
          </cell>
        </row>
        <row r="33">
          <cell r="A33" t="str">
            <v>GILLOT Olivier</v>
          </cell>
          <cell r="B33" t="str">
            <v>ABMA</v>
          </cell>
          <cell r="C33">
            <v>30</v>
          </cell>
          <cell r="D33" t="str">
            <v>N3</v>
          </cell>
          <cell r="E33" t="str">
            <v>R1</v>
          </cell>
          <cell r="F33" t="str">
            <v>R1</v>
          </cell>
          <cell r="G33" t="str">
            <v>N3</v>
          </cell>
        </row>
        <row r="34">
          <cell r="A34" t="str">
            <v>GOUVEIA Victor</v>
          </cell>
          <cell r="B34" t="str">
            <v>LIVRY</v>
          </cell>
          <cell r="C34">
            <v>31</v>
          </cell>
          <cell r="D34" t="str">
            <v>R3</v>
          </cell>
          <cell r="E34" t="str">
            <v>R1</v>
          </cell>
          <cell r="F34" t="str">
            <v>N3</v>
          </cell>
          <cell r="G34" t="str">
            <v>R1</v>
          </cell>
        </row>
        <row r="35">
          <cell r="A35" t="str">
            <v>GUERIN Jacques</v>
          </cell>
          <cell r="B35" t="str">
            <v>ABASM</v>
          </cell>
          <cell r="C35">
            <v>32</v>
          </cell>
          <cell r="D35" t="str">
            <v>R3</v>
          </cell>
          <cell r="E35" t="str">
            <v>R2</v>
          </cell>
        </row>
        <row r="36">
          <cell r="A36" t="str">
            <v>GUILLOTIN Gilles</v>
          </cell>
          <cell r="B36" t="str">
            <v>ABMA</v>
          </cell>
          <cell r="C36">
            <v>33</v>
          </cell>
          <cell r="D36" t="str">
            <v>R1</v>
          </cell>
          <cell r="E36" t="str">
            <v>R1</v>
          </cell>
          <cell r="F36" t="str">
            <v xml:space="preserve"> </v>
          </cell>
          <cell r="G36" t="str">
            <v>R1</v>
          </cell>
        </row>
        <row r="37">
          <cell r="A37" t="str">
            <v>GUREWAN Suresh</v>
          </cell>
          <cell r="B37" t="str">
            <v>ABMA</v>
          </cell>
          <cell r="C37">
            <v>34</v>
          </cell>
          <cell r="D37" t="str">
            <v>N3</v>
          </cell>
          <cell r="E37" t="str">
            <v>N3</v>
          </cell>
          <cell r="F37" t="str">
            <v>N3</v>
          </cell>
          <cell r="G37" t="str">
            <v>N3</v>
          </cell>
        </row>
        <row r="38">
          <cell r="A38" t="str">
            <v>HARY Mathieu</v>
          </cell>
          <cell r="B38" t="str">
            <v>ABMA</v>
          </cell>
          <cell r="C38">
            <v>35</v>
          </cell>
          <cell r="D38" t="str">
            <v>N3</v>
          </cell>
          <cell r="E38" t="str">
            <v>N3</v>
          </cell>
          <cell r="F38" t="str">
            <v>N3</v>
          </cell>
          <cell r="G38" t="str">
            <v>N3</v>
          </cell>
        </row>
        <row r="39">
          <cell r="A39" t="str">
            <v>HELLAL Denis</v>
          </cell>
          <cell r="B39" t="str">
            <v>ABASM</v>
          </cell>
          <cell r="C39">
            <v>36</v>
          </cell>
          <cell r="E39" t="str">
            <v>R1</v>
          </cell>
          <cell r="F39" t="str">
            <v>N3</v>
          </cell>
        </row>
        <row r="40">
          <cell r="A40" t="str">
            <v>HENRIQUET Marc</v>
          </cell>
          <cell r="B40" t="str">
            <v>ABASM</v>
          </cell>
          <cell r="C40">
            <v>37</v>
          </cell>
          <cell r="D40" t="str">
            <v>R3</v>
          </cell>
          <cell r="E40" t="str">
            <v>R2</v>
          </cell>
          <cell r="F40" t="str">
            <v>R1</v>
          </cell>
          <cell r="G40" t="str">
            <v>R1</v>
          </cell>
        </row>
        <row r="41">
          <cell r="A41" t="str">
            <v>IVANOVIC Spomanko</v>
          </cell>
          <cell r="B41" t="str">
            <v>ABASM</v>
          </cell>
          <cell r="C41">
            <v>38</v>
          </cell>
          <cell r="D41" t="str">
            <v>R2</v>
          </cell>
          <cell r="E41" t="str">
            <v>R1</v>
          </cell>
          <cell r="F41" t="str">
            <v>R1</v>
          </cell>
          <cell r="G41" t="str">
            <v>R1</v>
          </cell>
        </row>
        <row r="42">
          <cell r="A42" t="str">
            <v>JARRETY Didier</v>
          </cell>
          <cell r="B42" t="str">
            <v>LIVRY</v>
          </cell>
          <cell r="C42">
            <v>39</v>
          </cell>
          <cell r="D42" t="str">
            <v>N3</v>
          </cell>
          <cell r="E42" t="str">
            <v>N3</v>
          </cell>
          <cell r="F42" t="str">
            <v>N3</v>
          </cell>
          <cell r="G42" t="str">
            <v>N3</v>
          </cell>
        </row>
        <row r="43">
          <cell r="A43" t="str">
            <v>JARRIER Christian</v>
          </cell>
          <cell r="B43" t="str">
            <v>ABASM</v>
          </cell>
          <cell r="C43">
            <v>40</v>
          </cell>
          <cell r="E43" t="str">
            <v>R1</v>
          </cell>
          <cell r="F43" t="str">
            <v>N3</v>
          </cell>
          <cell r="G43" t="str">
            <v>N3</v>
          </cell>
        </row>
        <row r="44">
          <cell r="A44" t="str">
            <v>KELLNER Pierre</v>
          </cell>
          <cell r="B44" t="str">
            <v>ABMA</v>
          </cell>
          <cell r="C44">
            <v>41</v>
          </cell>
          <cell r="D44" t="str">
            <v>R3</v>
          </cell>
        </row>
        <row r="45">
          <cell r="A45" t="str">
            <v>KEREBEL Eric</v>
          </cell>
          <cell r="B45" t="str">
            <v>ABASM</v>
          </cell>
          <cell r="C45">
            <v>42</v>
          </cell>
          <cell r="D45" t="str">
            <v>R2</v>
          </cell>
          <cell r="E45" t="str">
            <v>R1</v>
          </cell>
          <cell r="F45" t="str">
            <v>R1</v>
          </cell>
          <cell r="G45" t="str">
            <v>R1</v>
          </cell>
        </row>
        <row r="46">
          <cell r="A46" t="str">
            <v>KERIZAC Franck</v>
          </cell>
          <cell r="B46" t="str">
            <v>ABMA</v>
          </cell>
          <cell r="C46">
            <v>43</v>
          </cell>
          <cell r="D46" t="str">
            <v>R3</v>
          </cell>
        </row>
        <row r="47">
          <cell r="A47" t="str">
            <v>L HERONDE Michel</v>
          </cell>
          <cell r="B47" t="str">
            <v>ABMA</v>
          </cell>
          <cell r="C47">
            <v>44</v>
          </cell>
          <cell r="D47" t="str">
            <v>R2</v>
          </cell>
          <cell r="E47" t="str">
            <v>R1</v>
          </cell>
        </row>
        <row r="48">
          <cell r="A48" t="str">
            <v>LABOUREAU Véronique</v>
          </cell>
          <cell r="B48" t="str">
            <v>ABMA</v>
          </cell>
          <cell r="C48">
            <v>45</v>
          </cell>
          <cell r="D48" t="str">
            <v>R3</v>
          </cell>
          <cell r="E48" t="str">
            <v>R2</v>
          </cell>
          <cell r="F48" t="str">
            <v>R2</v>
          </cell>
          <cell r="G48" t="str">
            <v>R1</v>
          </cell>
        </row>
        <row r="49">
          <cell r="A49" t="str">
            <v>LAPERTOT Michel</v>
          </cell>
          <cell r="B49" t="str">
            <v>LIVRY</v>
          </cell>
          <cell r="C49">
            <v>46</v>
          </cell>
          <cell r="D49" t="str">
            <v>R1</v>
          </cell>
          <cell r="E49" t="str">
            <v>N3</v>
          </cell>
          <cell r="F49" t="str">
            <v>N3</v>
          </cell>
          <cell r="G49" t="str">
            <v>N3</v>
          </cell>
        </row>
        <row r="50">
          <cell r="A50" t="str">
            <v>LE CAM Fabrice</v>
          </cell>
          <cell r="B50" t="str">
            <v>ABMA</v>
          </cell>
          <cell r="C50">
            <v>47</v>
          </cell>
          <cell r="D50" t="str">
            <v>R3</v>
          </cell>
        </row>
        <row r="51">
          <cell r="A51" t="str">
            <v>LE GAC Philippe</v>
          </cell>
          <cell r="B51" t="str">
            <v>La Comete</v>
          </cell>
          <cell r="C51">
            <v>48</v>
          </cell>
          <cell r="D51" t="str">
            <v>N3</v>
          </cell>
          <cell r="E51" t="str">
            <v>N3</v>
          </cell>
          <cell r="F51" t="str">
            <v>N3</v>
          </cell>
          <cell r="G51" t="str">
            <v>N3</v>
          </cell>
        </row>
        <row r="52">
          <cell r="A52" t="str">
            <v>Le Huan CUA Tran</v>
          </cell>
          <cell r="B52" t="str">
            <v>ABMA</v>
          </cell>
          <cell r="C52">
            <v>49</v>
          </cell>
          <cell r="D52" t="str">
            <v>R3</v>
          </cell>
          <cell r="E52" t="str">
            <v>R1</v>
          </cell>
          <cell r="F52" t="str">
            <v>R1</v>
          </cell>
          <cell r="G52" t="str">
            <v>R1</v>
          </cell>
        </row>
        <row r="53">
          <cell r="A53" t="str">
            <v>LECLERC Michel</v>
          </cell>
          <cell r="B53" t="str">
            <v>ABASM</v>
          </cell>
          <cell r="C53">
            <v>50</v>
          </cell>
          <cell r="D53" t="str">
            <v>R2</v>
          </cell>
          <cell r="E53" t="str">
            <v>R1</v>
          </cell>
          <cell r="F53" t="str">
            <v>N3</v>
          </cell>
          <cell r="G53" t="str">
            <v>R1</v>
          </cell>
        </row>
        <row r="54">
          <cell r="A54" t="str">
            <v>LECLERC Philippe</v>
          </cell>
          <cell r="B54" t="str">
            <v>La Comete</v>
          </cell>
          <cell r="C54">
            <v>51</v>
          </cell>
          <cell r="D54" t="str">
            <v>R1</v>
          </cell>
          <cell r="E54" t="str">
            <v>N3</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t="str">
            <v>R1</v>
          </cell>
          <cell r="G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F66" t="str">
            <v>N3</v>
          </cell>
          <cell r="G66" t="str">
            <v>N3</v>
          </cell>
        </row>
        <row r="67">
          <cell r="A67" t="str">
            <v>PALOT Dominique</v>
          </cell>
          <cell r="B67" t="str">
            <v>LIVRY</v>
          </cell>
          <cell r="C67">
            <v>64</v>
          </cell>
          <cell r="F67" t="str">
            <v>N3</v>
          </cell>
        </row>
        <row r="68">
          <cell r="A68" t="str">
            <v>PEYROLE Philippe</v>
          </cell>
          <cell r="B68" t="str">
            <v>LIVRY</v>
          </cell>
          <cell r="C68">
            <v>65</v>
          </cell>
          <cell r="D68" t="str">
            <v>R2</v>
          </cell>
          <cell r="E68" t="str">
            <v>R1</v>
          </cell>
          <cell r="G68" t="str">
            <v>R1</v>
          </cell>
        </row>
        <row r="69">
          <cell r="A69" t="str">
            <v>PIBOURDIN Eric</v>
          </cell>
          <cell r="B69" t="str">
            <v>ABMA</v>
          </cell>
          <cell r="C69">
            <v>66</v>
          </cell>
          <cell r="D69" t="str">
            <v>R2</v>
          </cell>
          <cell r="E69" t="str">
            <v>R1</v>
          </cell>
          <cell r="F69" t="str">
            <v>R1</v>
          </cell>
          <cell r="G69" t="str">
            <v>R1</v>
          </cell>
        </row>
        <row r="70">
          <cell r="A70" t="str">
            <v>PICHON Thierry</v>
          </cell>
          <cell r="B70" t="str">
            <v>ABMA</v>
          </cell>
          <cell r="C70">
            <v>67</v>
          </cell>
          <cell r="D70" t="str">
            <v>N3</v>
          </cell>
          <cell r="E70" t="str">
            <v>N3</v>
          </cell>
          <cell r="F70" t="str">
            <v>N3</v>
          </cell>
          <cell r="G70" t="str">
            <v>N3</v>
          </cell>
        </row>
        <row r="71">
          <cell r="A71" t="str">
            <v>PIVONET Françis</v>
          </cell>
          <cell r="B71" t="str">
            <v>ABASM</v>
          </cell>
          <cell r="C71">
            <v>68</v>
          </cell>
          <cell r="D71" t="str">
            <v>R2</v>
          </cell>
          <cell r="E71" t="str">
            <v>R1</v>
          </cell>
          <cell r="F71" t="str">
            <v>R1</v>
          </cell>
          <cell r="G71" t="str">
            <v>R1</v>
          </cell>
        </row>
        <row r="72">
          <cell r="A72" t="str">
            <v>PONCE Frédéric</v>
          </cell>
          <cell r="B72" t="str">
            <v>ABMA</v>
          </cell>
          <cell r="C72">
            <v>69</v>
          </cell>
          <cell r="D72" t="str">
            <v>R3</v>
          </cell>
          <cell r="E72" t="str">
            <v>R1</v>
          </cell>
          <cell r="F72" t="str">
            <v>R1</v>
          </cell>
          <cell r="G72" t="str">
            <v>R1</v>
          </cell>
        </row>
        <row r="73">
          <cell r="A73" t="str">
            <v>RAOULT Pierre Jean</v>
          </cell>
          <cell r="B73" t="str">
            <v>ABASM</v>
          </cell>
          <cell r="C73">
            <v>70</v>
          </cell>
          <cell r="D73" t="str">
            <v>R1</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44654</v>
          </cell>
        </row>
        <row r="12">
          <cell r="C12" t="str">
            <v>LIVRY</v>
          </cell>
        </row>
        <row r="14">
          <cell r="C14">
            <v>2</v>
          </cell>
        </row>
        <row r="15">
          <cell r="C15">
            <v>5</v>
          </cell>
        </row>
        <row r="16">
          <cell r="C16" t="str">
            <v>CADRE</v>
          </cell>
        </row>
        <row r="17">
          <cell r="C17" t="str">
            <v>R1</v>
          </cell>
        </row>
        <row r="41">
          <cell r="B41" t="str">
            <v>GOUVEIA Victor</v>
          </cell>
          <cell r="C41" t="str">
            <v>R1</v>
          </cell>
          <cell r="D41" t="str">
            <v>LIVRY</v>
          </cell>
        </row>
        <row r="42">
          <cell r="B42" t="str">
            <v>PIVONET Françis</v>
          </cell>
          <cell r="C42" t="str">
            <v>R1</v>
          </cell>
          <cell r="D42"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65</v>
          </cell>
          <cell r="F28">
            <v>35</v>
          </cell>
          <cell r="G28">
            <v>6</v>
          </cell>
          <cell r="I28">
            <v>1.8571428571428572</v>
          </cell>
          <cell r="J28">
            <v>0</v>
          </cell>
          <cell r="R28">
            <v>124</v>
          </cell>
          <cell r="S28">
            <v>60</v>
          </cell>
          <cell r="T28">
            <v>2.0666666666666669</v>
          </cell>
          <cell r="U28">
            <v>0</v>
          </cell>
          <cell r="V28">
            <v>7</v>
          </cell>
          <cell r="W28">
            <v>0</v>
          </cell>
          <cell r="Y28">
            <v>2</v>
          </cell>
          <cell r="Z28">
            <v>5</v>
          </cell>
          <cell r="AG28">
            <v>0</v>
          </cell>
          <cell r="AH28">
            <v>5</v>
          </cell>
        </row>
        <row r="29">
          <cell r="E29">
            <v>67</v>
          </cell>
          <cell r="F29">
            <v>35</v>
          </cell>
          <cell r="G29">
            <v>11</v>
          </cell>
          <cell r="I29">
            <v>1.9142857142857144</v>
          </cell>
          <cell r="J29">
            <v>2</v>
          </cell>
          <cell r="R29">
            <v>147</v>
          </cell>
          <cell r="S29">
            <v>60</v>
          </cell>
          <cell r="T29">
            <v>2.4500000000000002</v>
          </cell>
          <cell r="U29">
            <v>3.2</v>
          </cell>
          <cell r="V29">
            <v>20</v>
          </cell>
          <cell r="W29">
            <v>4</v>
          </cell>
          <cell r="Y29">
            <v>1</v>
          </cell>
          <cell r="Z29">
            <v>8</v>
          </cell>
          <cell r="AG29">
            <v>2</v>
          </cell>
          <cell r="AH29">
            <v>10</v>
          </cell>
        </row>
        <row r="36">
          <cell r="E36">
            <v>59</v>
          </cell>
          <cell r="F36">
            <v>25</v>
          </cell>
          <cell r="G36">
            <v>7</v>
          </cell>
          <cell r="I36">
            <v>2.36</v>
          </cell>
          <cell r="J36">
            <v>0</v>
          </cell>
        </row>
        <row r="37">
          <cell r="E37">
            <v>80</v>
          </cell>
          <cell r="F37">
            <v>25</v>
          </cell>
          <cell r="G37">
            <v>20</v>
          </cell>
          <cell r="I37">
            <v>3.2</v>
          </cell>
          <cell r="J37">
            <v>2</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BEAUCHER Alain</v>
          </cell>
          <cell r="B6" t="str">
            <v>LIVRY</v>
          </cell>
          <cell r="C6">
            <v>3</v>
          </cell>
          <cell r="D6" t="str">
            <v>R2</v>
          </cell>
          <cell r="E6" t="str">
            <v>N3</v>
          </cell>
          <cell r="F6" t="str">
            <v>N3</v>
          </cell>
          <cell r="G6" t="str">
            <v>R1</v>
          </cell>
        </row>
        <row r="7">
          <cell r="A7" t="str">
            <v>BENDAYAN Jacky</v>
          </cell>
          <cell r="B7" t="str">
            <v>ABMA</v>
          </cell>
          <cell r="C7">
            <v>4</v>
          </cell>
          <cell r="D7" t="str">
            <v>R3</v>
          </cell>
          <cell r="F7" t="str">
            <v>N3</v>
          </cell>
          <cell r="G7" t="str">
            <v>R1</v>
          </cell>
        </row>
        <row r="8">
          <cell r="A8" t="str">
            <v>BOISSET Jean-Pierre</v>
          </cell>
          <cell r="B8" t="str">
            <v>ABASM</v>
          </cell>
          <cell r="C8">
            <v>5</v>
          </cell>
          <cell r="D8" t="str">
            <v>R3</v>
          </cell>
          <cell r="E8" t="str">
            <v>R1</v>
          </cell>
          <cell r="F8" t="str">
            <v>R1</v>
          </cell>
          <cell r="G8" t="str">
            <v>R1</v>
          </cell>
        </row>
        <row r="9">
          <cell r="A9" t="str">
            <v>CHAMPY Philippe</v>
          </cell>
          <cell r="B9" t="str">
            <v>ABASM</v>
          </cell>
          <cell r="C9">
            <v>6</v>
          </cell>
          <cell r="D9" t="str">
            <v>R2</v>
          </cell>
          <cell r="E9" t="str">
            <v>R1</v>
          </cell>
          <cell r="G9" t="str">
            <v>R1</v>
          </cell>
        </row>
        <row r="10">
          <cell r="A10" t="str">
            <v>CHUNG Hoan Toan</v>
          </cell>
          <cell r="B10" t="str">
            <v>LIVRY</v>
          </cell>
          <cell r="C10">
            <v>7</v>
          </cell>
          <cell r="D10" t="str">
            <v>R3</v>
          </cell>
          <cell r="E10" t="str">
            <v>R1</v>
          </cell>
          <cell r="F10" t="str">
            <v>N3</v>
          </cell>
          <cell r="G10" t="str">
            <v>R1</v>
          </cell>
        </row>
        <row r="11">
          <cell r="A11" t="str">
            <v>COKAL Recep</v>
          </cell>
          <cell r="B11" t="str">
            <v>ABASM</v>
          </cell>
          <cell r="C11">
            <v>8</v>
          </cell>
          <cell r="F11" t="str">
            <v>R1</v>
          </cell>
          <cell r="G11" t="str">
            <v>R1</v>
          </cell>
        </row>
        <row r="12">
          <cell r="A12" t="str">
            <v>COURATIN Jean-Daniel</v>
          </cell>
          <cell r="B12" t="str">
            <v>ABMA</v>
          </cell>
          <cell r="C12">
            <v>9</v>
          </cell>
          <cell r="D12" t="str">
            <v>R3</v>
          </cell>
        </row>
        <row r="13">
          <cell r="A13" t="str">
            <v>CROLARD Ivan</v>
          </cell>
          <cell r="B13" t="str">
            <v>ABASM</v>
          </cell>
          <cell r="C13">
            <v>10</v>
          </cell>
          <cell r="D13" t="str">
            <v>R3</v>
          </cell>
        </row>
        <row r="14">
          <cell r="A14" t="str">
            <v>DAIRE Eric</v>
          </cell>
          <cell r="B14" t="str">
            <v>ABASM</v>
          </cell>
          <cell r="C14">
            <v>11</v>
          </cell>
          <cell r="D14" t="str">
            <v>R2</v>
          </cell>
          <cell r="E14" t="str">
            <v>R1</v>
          </cell>
          <cell r="F14" t="str">
            <v>R1</v>
          </cell>
          <cell r="G14" t="str">
            <v>R1</v>
          </cell>
        </row>
        <row r="15">
          <cell r="A15" t="str">
            <v>DECLUNDER Magali</v>
          </cell>
          <cell r="C15">
            <v>12</v>
          </cell>
          <cell r="F15" t="str">
            <v>N3</v>
          </cell>
        </row>
        <row r="16">
          <cell r="A16" t="str">
            <v>DELALANDE Christian</v>
          </cell>
          <cell r="B16" t="str">
            <v>LIVRY</v>
          </cell>
          <cell r="C16">
            <v>13</v>
          </cell>
          <cell r="D16" t="str">
            <v>N3</v>
          </cell>
          <cell r="E16" t="str">
            <v>N3</v>
          </cell>
          <cell r="F16" t="str">
            <v>N3</v>
          </cell>
          <cell r="G16" t="str">
            <v>N3</v>
          </cell>
        </row>
        <row r="17">
          <cell r="A17" t="str">
            <v>DELALANDE Guy</v>
          </cell>
          <cell r="B17" t="str">
            <v>ABMA</v>
          </cell>
          <cell r="C17">
            <v>14</v>
          </cell>
          <cell r="E17" t="str">
            <v>R2</v>
          </cell>
        </row>
        <row r="18">
          <cell r="A18" t="str">
            <v>DELAPLACE Emmanuel</v>
          </cell>
          <cell r="B18" t="str">
            <v>LIVRY</v>
          </cell>
          <cell r="C18">
            <v>15</v>
          </cell>
          <cell r="D18" t="str">
            <v>R2</v>
          </cell>
          <cell r="E18" t="str">
            <v>R1</v>
          </cell>
          <cell r="F18" t="str">
            <v>N3</v>
          </cell>
          <cell r="G18" t="str">
            <v>R1</v>
          </cell>
        </row>
        <row r="19">
          <cell r="A19" t="str">
            <v>DI GIOIA Serge</v>
          </cell>
          <cell r="B19" t="str">
            <v>ABASM</v>
          </cell>
          <cell r="C19">
            <v>16</v>
          </cell>
          <cell r="F19" t="str">
            <v>R1</v>
          </cell>
          <cell r="G19" t="str">
            <v xml:space="preserve"> </v>
          </cell>
        </row>
        <row r="20">
          <cell r="A20" t="str">
            <v>DIAZ Vincent</v>
          </cell>
          <cell r="B20" t="str">
            <v>ABMA</v>
          </cell>
          <cell r="C20">
            <v>17</v>
          </cell>
          <cell r="D20" t="str">
            <v>R4</v>
          </cell>
          <cell r="E20" t="str">
            <v>R2</v>
          </cell>
        </row>
        <row r="21">
          <cell r="A21" t="str">
            <v>DJIAN Didier</v>
          </cell>
          <cell r="B21" t="str">
            <v>La Comete</v>
          </cell>
          <cell r="C21">
            <v>18</v>
          </cell>
          <cell r="D21" t="str">
            <v>R2</v>
          </cell>
          <cell r="E21" t="str">
            <v>N3</v>
          </cell>
        </row>
        <row r="22">
          <cell r="A22" t="str">
            <v>DOUSSOT Pierre</v>
          </cell>
          <cell r="B22" t="str">
            <v>ABASM</v>
          </cell>
          <cell r="C22">
            <v>19</v>
          </cell>
          <cell r="D22" t="str">
            <v>R1</v>
          </cell>
          <cell r="E22" t="str">
            <v>R1</v>
          </cell>
          <cell r="F22" t="str">
            <v>N3</v>
          </cell>
          <cell r="G22" t="str">
            <v>N3</v>
          </cell>
        </row>
        <row r="23">
          <cell r="A23" t="str">
            <v>DUMONT Christine</v>
          </cell>
          <cell r="B23" t="str">
            <v>LIVRY</v>
          </cell>
          <cell r="C23">
            <v>20</v>
          </cell>
          <cell r="D23" t="str">
            <v>R4</v>
          </cell>
        </row>
        <row r="24">
          <cell r="A24" t="str">
            <v>DUPRE Bernard</v>
          </cell>
          <cell r="B24" t="str">
            <v>La Comete</v>
          </cell>
          <cell r="C24">
            <v>21</v>
          </cell>
          <cell r="F24" t="str">
            <v>R1</v>
          </cell>
        </row>
        <row r="25">
          <cell r="A25" t="str">
            <v>DUVAL Gérard</v>
          </cell>
          <cell r="B25" t="str">
            <v>LIVRY</v>
          </cell>
          <cell r="C25">
            <v>22</v>
          </cell>
          <cell r="D25" t="str">
            <v>R3</v>
          </cell>
          <cell r="F25" t="str">
            <v>R1</v>
          </cell>
        </row>
        <row r="26">
          <cell r="A26" t="str">
            <v>FAVERO Alain</v>
          </cell>
          <cell r="B26" t="str">
            <v>LIVRY</v>
          </cell>
          <cell r="C26">
            <v>23</v>
          </cell>
          <cell r="D26" t="str">
            <v>R1</v>
          </cell>
          <cell r="E26" t="str">
            <v>N3</v>
          </cell>
          <cell r="G26" t="str">
            <v>N3</v>
          </cell>
        </row>
        <row r="27">
          <cell r="A27" t="str">
            <v>FAVIEN Christian</v>
          </cell>
          <cell r="B27" t="str">
            <v>LIVRY</v>
          </cell>
          <cell r="C27">
            <v>24</v>
          </cell>
          <cell r="F27" t="str">
            <v>R1</v>
          </cell>
        </row>
        <row r="28">
          <cell r="A28" t="str">
            <v>FERNANDEZ ALVES Francisco</v>
          </cell>
          <cell r="B28" t="str">
            <v>ABMA</v>
          </cell>
          <cell r="C28">
            <v>25</v>
          </cell>
          <cell r="D28" t="str">
            <v>R2</v>
          </cell>
          <cell r="E28" t="str">
            <v>R1</v>
          </cell>
          <cell r="F28" t="str">
            <v>N3</v>
          </cell>
          <cell r="G28" t="str">
            <v>R1</v>
          </cell>
        </row>
        <row r="29">
          <cell r="A29" t="str">
            <v>FERRARA  Jean-Pierre</v>
          </cell>
          <cell r="B29" t="str">
            <v>ABMA</v>
          </cell>
          <cell r="C29">
            <v>26</v>
          </cell>
          <cell r="F29" t="str">
            <v>N3</v>
          </cell>
          <cell r="G29" t="str">
            <v>N3</v>
          </cell>
        </row>
        <row r="30">
          <cell r="A30" t="str">
            <v>GAYRAUD Françoise</v>
          </cell>
          <cell r="B30" t="str">
            <v xml:space="preserve">L HAY LES ROSES </v>
          </cell>
          <cell r="C30">
            <v>27</v>
          </cell>
          <cell r="D30" t="str">
            <v>R3</v>
          </cell>
        </row>
        <row r="31">
          <cell r="A31" t="str">
            <v>GELLER Marc</v>
          </cell>
          <cell r="B31" t="str">
            <v>ABMA</v>
          </cell>
          <cell r="C31">
            <v>28</v>
          </cell>
          <cell r="D31" t="str">
            <v>N3</v>
          </cell>
        </row>
        <row r="32">
          <cell r="A32" t="str">
            <v>GERNEZ Jean Philippe</v>
          </cell>
          <cell r="B32" t="str">
            <v>ABMA</v>
          </cell>
          <cell r="C32">
            <v>29</v>
          </cell>
          <cell r="D32" t="str">
            <v>R3</v>
          </cell>
        </row>
        <row r="33">
          <cell r="A33" t="str">
            <v>GILLOT Olivier</v>
          </cell>
          <cell r="B33" t="str">
            <v>ABMA</v>
          </cell>
          <cell r="C33">
            <v>30</v>
          </cell>
          <cell r="D33" t="str">
            <v>N3</v>
          </cell>
          <cell r="E33" t="str">
            <v>R1</v>
          </cell>
          <cell r="F33" t="str">
            <v>R1</v>
          </cell>
          <cell r="G33" t="str">
            <v>N3</v>
          </cell>
        </row>
        <row r="34">
          <cell r="A34" t="str">
            <v>GOUVEIA Victor</v>
          </cell>
          <cell r="B34" t="str">
            <v>LIVRY</v>
          </cell>
          <cell r="C34">
            <v>31</v>
          </cell>
          <cell r="D34" t="str">
            <v>R3</v>
          </cell>
          <cell r="E34" t="str">
            <v>R1</v>
          </cell>
          <cell r="F34" t="str">
            <v>N3</v>
          </cell>
          <cell r="G34" t="str">
            <v>R1</v>
          </cell>
        </row>
        <row r="35">
          <cell r="A35" t="str">
            <v>GUERIN Jacques</v>
          </cell>
          <cell r="B35" t="str">
            <v>ABASM</v>
          </cell>
          <cell r="C35">
            <v>32</v>
          </cell>
          <cell r="D35" t="str">
            <v>R3</v>
          </cell>
          <cell r="E35" t="str">
            <v>R2</v>
          </cell>
        </row>
        <row r="36">
          <cell r="A36" t="str">
            <v>GUILLOTIN Gilles</v>
          </cell>
          <cell r="B36" t="str">
            <v>ABMA</v>
          </cell>
          <cell r="C36">
            <v>33</v>
          </cell>
          <cell r="D36" t="str">
            <v>R1</v>
          </cell>
          <cell r="E36" t="str">
            <v>R1</v>
          </cell>
          <cell r="F36" t="str">
            <v xml:space="preserve"> </v>
          </cell>
          <cell r="G36" t="str">
            <v>R1</v>
          </cell>
        </row>
        <row r="37">
          <cell r="A37" t="str">
            <v>GUREWAN Suresh</v>
          </cell>
          <cell r="B37" t="str">
            <v>ABMA</v>
          </cell>
          <cell r="C37">
            <v>34</v>
          </cell>
          <cell r="D37" t="str">
            <v>N3</v>
          </cell>
          <cell r="E37" t="str">
            <v>N3</v>
          </cell>
          <cell r="F37" t="str">
            <v>N3</v>
          </cell>
          <cell r="G37" t="str">
            <v>N3</v>
          </cell>
        </row>
        <row r="38">
          <cell r="A38" t="str">
            <v>HARY Mathieu</v>
          </cell>
          <cell r="B38" t="str">
            <v>ABMA</v>
          </cell>
          <cell r="C38">
            <v>35</v>
          </cell>
          <cell r="D38" t="str">
            <v>N3</v>
          </cell>
          <cell r="E38" t="str">
            <v>N3</v>
          </cell>
          <cell r="F38" t="str">
            <v>N3</v>
          </cell>
          <cell r="G38" t="str">
            <v>N3</v>
          </cell>
        </row>
        <row r="39">
          <cell r="A39" t="str">
            <v>HELLAL Denis</v>
          </cell>
          <cell r="B39" t="str">
            <v>ABASM</v>
          </cell>
          <cell r="C39">
            <v>36</v>
          </cell>
          <cell r="E39" t="str">
            <v>R1</v>
          </cell>
          <cell r="F39" t="str">
            <v>N3</v>
          </cell>
        </row>
        <row r="40">
          <cell r="A40" t="str">
            <v>HENRIQUET Marc</v>
          </cell>
          <cell r="B40" t="str">
            <v>ABASM</v>
          </cell>
          <cell r="C40">
            <v>37</v>
          </cell>
          <cell r="D40" t="str">
            <v>R3</v>
          </cell>
          <cell r="E40" t="str">
            <v>R2</v>
          </cell>
          <cell r="F40" t="str">
            <v>R1</v>
          </cell>
          <cell r="G40" t="str">
            <v>R1</v>
          </cell>
        </row>
        <row r="41">
          <cell r="A41" t="str">
            <v>IVANOVIC Spomanko</v>
          </cell>
          <cell r="B41" t="str">
            <v>ABASM</v>
          </cell>
          <cell r="C41">
            <v>38</v>
          </cell>
          <cell r="D41" t="str">
            <v>R2</v>
          </cell>
          <cell r="E41" t="str">
            <v>R1</v>
          </cell>
          <cell r="F41" t="str">
            <v>R1</v>
          </cell>
          <cell r="G41" t="str">
            <v>R1</v>
          </cell>
        </row>
        <row r="42">
          <cell r="A42" t="str">
            <v>JARRETY Didier</v>
          </cell>
          <cell r="B42" t="str">
            <v>LIVRY</v>
          </cell>
          <cell r="C42">
            <v>39</v>
          </cell>
          <cell r="D42" t="str">
            <v>N3</v>
          </cell>
          <cell r="E42" t="str">
            <v>N3</v>
          </cell>
          <cell r="F42" t="str">
            <v>N3</v>
          </cell>
          <cell r="G42" t="str">
            <v>N3</v>
          </cell>
        </row>
        <row r="43">
          <cell r="A43" t="str">
            <v>JARRIER Christian</v>
          </cell>
          <cell r="B43" t="str">
            <v>ABASM</v>
          </cell>
          <cell r="C43">
            <v>40</v>
          </cell>
          <cell r="E43" t="str">
            <v>R1</v>
          </cell>
          <cell r="F43" t="str">
            <v>N3</v>
          </cell>
          <cell r="G43" t="str">
            <v>N3</v>
          </cell>
        </row>
        <row r="44">
          <cell r="A44" t="str">
            <v>KELLNER Pierre</v>
          </cell>
          <cell r="B44" t="str">
            <v>ABMA</v>
          </cell>
          <cell r="C44">
            <v>41</v>
          </cell>
          <cell r="D44" t="str">
            <v>R3</v>
          </cell>
        </row>
        <row r="45">
          <cell r="A45" t="str">
            <v>KEREBEL Eric</v>
          </cell>
          <cell r="B45" t="str">
            <v>ABASM</v>
          </cell>
          <cell r="C45">
            <v>42</v>
          </cell>
          <cell r="D45" t="str">
            <v>R2</v>
          </cell>
          <cell r="E45" t="str">
            <v>R1</v>
          </cell>
          <cell r="F45" t="str">
            <v>R1</v>
          </cell>
          <cell r="G45" t="str">
            <v>R1</v>
          </cell>
        </row>
        <row r="46">
          <cell r="A46" t="str">
            <v>KERIZAC Franck</v>
          </cell>
          <cell r="B46" t="str">
            <v>ABMA</v>
          </cell>
          <cell r="C46">
            <v>43</v>
          </cell>
          <cell r="D46" t="str">
            <v>R3</v>
          </cell>
        </row>
        <row r="47">
          <cell r="A47" t="str">
            <v>L HERONDE Michel</v>
          </cell>
          <cell r="B47" t="str">
            <v>ABMA</v>
          </cell>
          <cell r="C47">
            <v>44</v>
          </cell>
          <cell r="D47" t="str">
            <v>R2</v>
          </cell>
          <cell r="E47" t="str">
            <v>R1</v>
          </cell>
        </row>
        <row r="48">
          <cell r="A48" t="str">
            <v>LABOUREAU Véronique</v>
          </cell>
          <cell r="B48" t="str">
            <v>ABMA</v>
          </cell>
          <cell r="C48">
            <v>45</v>
          </cell>
          <cell r="D48" t="str">
            <v>R3</v>
          </cell>
          <cell r="E48" t="str">
            <v>R2</v>
          </cell>
          <cell r="F48" t="str">
            <v>R2</v>
          </cell>
          <cell r="G48" t="str">
            <v>R1</v>
          </cell>
        </row>
        <row r="49">
          <cell r="A49" t="str">
            <v>LAPERTOT Michel</v>
          </cell>
          <cell r="B49" t="str">
            <v>LIVRY</v>
          </cell>
          <cell r="C49">
            <v>46</v>
          </cell>
          <cell r="D49" t="str">
            <v>R1</v>
          </cell>
          <cell r="E49" t="str">
            <v>N3</v>
          </cell>
          <cell r="F49" t="str">
            <v>N3</v>
          </cell>
          <cell r="G49" t="str">
            <v>N3</v>
          </cell>
        </row>
        <row r="50">
          <cell r="A50" t="str">
            <v>LE CAM Fabrice</v>
          </cell>
          <cell r="B50" t="str">
            <v>ABMA</v>
          </cell>
          <cell r="C50">
            <v>47</v>
          </cell>
          <cell r="D50" t="str">
            <v>R3</v>
          </cell>
        </row>
        <row r="51">
          <cell r="A51" t="str">
            <v>LE GAC Philippe</v>
          </cell>
          <cell r="B51" t="str">
            <v>La Comete</v>
          </cell>
          <cell r="C51">
            <v>48</v>
          </cell>
          <cell r="D51" t="str">
            <v>N3</v>
          </cell>
          <cell r="E51" t="str">
            <v>N3</v>
          </cell>
          <cell r="F51" t="str">
            <v>N3</v>
          </cell>
          <cell r="G51" t="str">
            <v>N3</v>
          </cell>
        </row>
        <row r="52">
          <cell r="A52" t="str">
            <v>Le Huan CUA Tran</v>
          </cell>
          <cell r="B52" t="str">
            <v>ABMA</v>
          </cell>
          <cell r="C52">
            <v>49</v>
          </cell>
          <cell r="D52" t="str">
            <v>R3</v>
          </cell>
          <cell r="E52" t="str">
            <v>R1</v>
          </cell>
          <cell r="F52" t="str">
            <v>R1</v>
          </cell>
          <cell r="G52" t="str">
            <v>R1</v>
          </cell>
        </row>
        <row r="53">
          <cell r="A53" t="str">
            <v>LECLERC Michel</v>
          </cell>
          <cell r="B53" t="str">
            <v>ABASM</v>
          </cell>
          <cell r="C53">
            <v>50</v>
          </cell>
          <cell r="D53" t="str">
            <v>R2</v>
          </cell>
          <cell r="E53" t="str">
            <v>R1</v>
          </cell>
          <cell r="F53" t="str">
            <v>N3</v>
          </cell>
          <cell r="G53" t="str">
            <v>R1</v>
          </cell>
        </row>
        <row r="54">
          <cell r="A54" t="str">
            <v>LECLERC Philippe</v>
          </cell>
          <cell r="B54" t="str">
            <v>La Comete</v>
          </cell>
          <cell r="C54">
            <v>51</v>
          </cell>
          <cell r="D54" t="str">
            <v>R1</v>
          </cell>
          <cell r="E54" t="str">
            <v>N3</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t="str">
            <v>R1</v>
          </cell>
          <cell r="G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F66" t="str">
            <v>N3</v>
          </cell>
          <cell r="G66" t="str">
            <v>N3</v>
          </cell>
        </row>
        <row r="67">
          <cell r="A67" t="str">
            <v>PALOT Dominique</v>
          </cell>
          <cell r="B67" t="str">
            <v>LIVRY</v>
          </cell>
          <cell r="C67">
            <v>64</v>
          </cell>
          <cell r="F67" t="str">
            <v>N3</v>
          </cell>
        </row>
        <row r="68">
          <cell r="A68" t="str">
            <v>PEYROLE Philippe</v>
          </cell>
          <cell r="B68" t="str">
            <v>LIVRY</v>
          </cell>
          <cell r="C68">
            <v>65</v>
          </cell>
          <cell r="D68" t="str">
            <v>R2</v>
          </cell>
          <cell r="E68" t="str">
            <v>R1</v>
          </cell>
          <cell r="G68" t="str">
            <v>R1</v>
          </cell>
        </row>
        <row r="69">
          <cell r="A69" t="str">
            <v>PIBOURDIN Eric</v>
          </cell>
          <cell r="B69" t="str">
            <v>ABMA</v>
          </cell>
          <cell r="C69">
            <v>66</v>
          </cell>
          <cell r="D69" t="str">
            <v>R2</v>
          </cell>
          <cell r="E69" t="str">
            <v>R1</v>
          </cell>
          <cell r="F69" t="str">
            <v>R1</v>
          </cell>
          <cell r="G69" t="str">
            <v>R1</v>
          </cell>
        </row>
        <row r="70">
          <cell r="A70" t="str">
            <v>PICHON Thierry</v>
          </cell>
          <cell r="B70" t="str">
            <v>ABMA</v>
          </cell>
          <cell r="C70">
            <v>67</v>
          </cell>
          <cell r="D70" t="str">
            <v>N3</v>
          </cell>
          <cell r="E70" t="str">
            <v>N3</v>
          </cell>
          <cell r="F70" t="str">
            <v>N3</v>
          </cell>
          <cell r="G70" t="str">
            <v>N3</v>
          </cell>
        </row>
        <row r="71">
          <cell r="A71" t="str">
            <v>PIVONET Françis</v>
          </cell>
          <cell r="B71" t="str">
            <v>ABASM</v>
          </cell>
          <cell r="C71">
            <v>68</v>
          </cell>
          <cell r="D71" t="str">
            <v>R2</v>
          </cell>
          <cell r="E71" t="str">
            <v>R1</v>
          </cell>
          <cell r="F71" t="str">
            <v>R1</v>
          </cell>
          <cell r="G71" t="str">
            <v>R1</v>
          </cell>
        </row>
        <row r="72">
          <cell r="A72" t="str">
            <v>PONCE Frédéric</v>
          </cell>
          <cell r="B72" t="str">
            <v>ABMA</v>
          </cell>
          <cell r="C72">
            <v>69</v>
          </cell>
          <cell r="D72" t="str">
            <v>R3</v>
          </cell>
          <cell r="E72" t="str">
            <v>R1</v>
          </cell>
          <cell r="F72" t="str">
            <v>R1</v>
          </cell>
          <cell r="G72" t="str">
            <v>R1</v>
          </cell>
        </row>
        <row r="73">
          <cell r="A73" t="str">
            <v>RAOULT Pierre Jean</v>
          </cell>
          <cell r="B73" t="str">
            <v>ABASM</v>
          </cell>
          <cell r="C73">
            <v>70</v>
          </cell>
          <cell r="D73" t="str">
            <v>R1</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84B14-8BB3-4590-AD92-E838BEC8E14E}">
  <sheetPr>
    <tabColor theme="5" tint="0.39997558519241921"/>
    <pageSetUpPr fitToPage="1"/>
  </sheetPr>
  <dimension ref="A1:W30"/>
  <sheetViews>
    <sheetView showGridLines="0" topLeftCell="A10" zoomScale="46" zoomScaleNormal="46" workbookViewId="0">
      <selection activeCell="K30" sqref="K30"/>
    </sheetView>
  </sheetViews>
  <sheetFormatPr baseColWidth="10" defaultRowHeight="15.6" x14ac:dyDescent="0.3"/>
  <cols>
    <col min="1" max="1" width="18.5546875" style="66" customWidth="1"/>
    <col min="2" max="2" width="6.33203125" style="66" customWidth="1"/>
    <col min="3" max="3" width="32.44140625" style="66" customWidth="1"/>
    <col min="4" max="4" width="11.5546875" style="66"/>
    <col min="5" max="5" width="7.77734375" style="66" customWidth="1"/>
    <col min="6" max="6" width="10.77734375" style="66" customWidth="1"/>
    <col min="7" max="7" width="11.33203125" style="66" customWidth="1"/>
    <col min="8" max="9" width="8" style="66" customWidth="1"/>
    <col min="10" max="10" width="11.5546875" style="66"/>
    <col min="11" max="11" width="8" style="66" customWidth="1"/>
    <col min="12" max="12" width="16.109375" style="66" customWidth="1"/>
    <col min="13" max="15" width="11.5546875" style="66"/>
    <col min="16" max="16" width="16.88671875" style="66" bestFit="1" customWidth="1"/>
    <col min="17" max="18" width="11.5546875" style="66"/>
    <col min="19" max="19" width="17.44140625" style="66" customWidth="1"/>
    <col min="20" max="20" width="14.109375" style="66" customWidth="1"/>
    <col min="21" max="21" width="20.21875" style="66" customWidth="1"/>
    <col min="22" max="22" width="5" style="66" customWidth="1"/>
    <col min="23" max="16384" width="11.5546875" style="66"/>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67"/>
      <c r="C2" s="68"/>
      <c r="D2" s="69"/>
      <c r="E2" s="69"/>
      <c r="F2" s="69"/>
      <c r="G2" s="69"/>
      <c r="H2" s="69"/>
      <c r="I2" s="69"/>
      <c r="J2" s="69"/>
      <c r="K2" s="69"/>
      <c r="L2" s="69"/>
      <c r="M2" s="68"/>
      <c r="N2" s="68"/>
      <c r="O2" s="68"/>
      <c r="P2" s="70"/>
      <c r="Q2" s="70"/>
      <c r="R2" s="70"/>
      <c r="S2" s="70"/>
      <c r="T2" s="70"/>
      <c r="U2" s="70"/>
      <c r="V2" s="71"/>
      <c r="W2" s="2"/>
    </row>
    <row r="3" spans="1:23" ht="36.6" x14ac:dyDescent="0.5">
      <c r="A3" s="2"/>
      <c r="B3" s="72"/>
      <c r="C3" s="73">
        <f>'[8]A RENSEIGNER'!$C$11</f>
        <v>44654</v>
      </c>
      <c r="D3" s="73"/>
      <c r="E3" s="73"/>
      <c r="F3" s="73"/>
      <c r="G3" s="73"/>
      <c r="H3" s="73"/>
      <c r="I3" s="73"/>
      <c r="J3" s="73"/>
      <c r="K3" s="73"/>
      <c r="L3" s="73"/>
      <c r="M3" s="73"/>
      <c r="N3" s="73"/>
      <c r="O3" s="73"/>
      <c r="P3" s="73"/>
      <c r="Q3" s="73"/>
      <c r="R3" s="73"/>
      <c r="S3" s="73"/>
      <c r="T3" s="73"/>
      <c r="U3" s="73"/>
      <c r="V3" s="74"/>
      <c r="W3" s="2"/>
    </row>
    <row r="4" spans="1:23" ht="31.2" x14ac:dyDescent="0.6">
      <c r="A4" s="2"/>
      <c r="B4" s="72"/>
      <c r="C4" s="75"/>
      <c r="D4" s="76"/>
      <c r="E4" s="76"/>
      <c r="F4" s="76"/>
      <c r="G4" s="76"/>
      <c r="H4" s="76"/>
      <c r="I4" s="76"/>
      <c r="J4" s="76"/>
      <c r="K4" s="76"/>
      <c r="L4" s="76"/>
      <c r="M4" s="75"/>
      <c r="N4" s="75"/>
      <c r="O4" s="75"/>
      <c r="P4" s="77"/>
      <c r="Q4" s="77"/>
      <c r="R4" s="77"/>
      <c r="S4" s="77"/>
      <c r="T4" s="78"/>
      <c r="U4" s="78"/>
      <c r="V4" s="74"/>
      <c r="W4" s="2"/>
    </row>
    <row r="5" spans="1:23" ht="36.6" x14ac:dyDescent="0.5">
      <c r="A5" s="2"/>
      <c r="B5" s="72"/>
      <c r="C5" s="79" t="str">
        <f>'[8]A RENSEIGNER'!$C$12</f>
        <v>LIVRY</v>
      </c>
      <c r="D5" s="79"/>
      <c r="E5" s="79"/>
      <c r="F5" s="79"/>
      <c r="G5" s="79"/>
      <c r="H5" s="79"/>
      <c r="I5" s="79"/>
      <c r="J5" s="79"/>
      <c r="K5" s="79"/>
      <c r="L5" s="79"/>
      <c r="M5" s="79"/>
      <c r="N5" s="79"/>
      <c r="O5" s="79"/>
      <c r="P5" s="79"/>
      <c r="Q5" s="79"/>
      <c r="R5" s="79"/>
      <c r="S5" s="79"/>
      <c r="T5" s="79"/>
      <c r="U5" s="79"/>
      <c r="V5" s="74"/>
      <c r="W5" s="2"/>
    </row>
    <row r="6" spans="1:23" ht="31.2" x14ac:dyDescent="0.6">
      <c r="A6" s="2"/>
      <c r="B6" s="72"/>
      <c r="C6" s="75"/>
      <c r="D6" s="76"/>
      <c r="E6" s="76"/>
      <c r="F6" s="76"/>
      <c r="G6" s="76"/>
      <c r="H6" s="76"/>
      <c r="I6" s="76"/>
      <c r="J6" s="76"/>
      <c r="K6" s="76"/>
      <c r="L6" s="76"/>
      <c r="M6" s="75"/>
      <c r="N6" s="75"/>
      <c r="O6" s="75"/>
      <c r="P6" s="77"/>
      <c r="Q6" s="77"/>
      <c r="R6" s="77"/>
      <c r="S6" s="77"/>
      <c r="T6" s="78"/>
      <c r="U6" s="78"/>
      <c r="V6" s="74"/>
      <c r="W6" s="2"/>
    </row>
    <row r="7" spans="1:23" ht="36.6" x14ac:dyDescent="0.5">
      <c r="A7" s="2"/>
      <c r="B7" s="72"/>
      <c r="C7" s="79" t="str">
        <f>"MODE DE JEU"&amp;"  "&amp;'[8]A RENSEIGNER'!$C$16</f>
        <v>MODE DE JEU  CADRE</v>
      </c>
      <c r="D7" s="79"/>
      <c r="E7" s="79"/>
      <c r="F7" s="79"/>
      <c r="G7" s="79"/>
      <c r="H7" s="79"/>
      <c r="I7" s="79"/>
      <c r="J7" s="79"/>
      <c r="K7" s="79"/>
      <c r="L7" s="79"/>
      <c r="M7" s="79"/>
      <c r="N7" s="79"/>
      <c r="O7" s="79"/>
      <c r="P7" s="79"/>
      <c r="Q7" s="79"/>
      <c r="R7" s="79"/>
      <c r="S7" s="79"/>
      <c r="T7" s="79"/>
      <c r="U7" s="79"/>
      <c r="V7" s="74"/>
      <c r="W7" s="2"/>
    </row>
    <row r="8" spans="1:23" ht="31.2" x14ac:dyDescent="0.6">
      <c r="A8" s="2"/>
      <c r="B8" s="72"/>
      <c r="C8" s="75"/>
      <c r="D8" s="75"/>
      <c r="E8" s="75"/>
      <c r="F8" s="75"/>
      <c r="G8" s="75"/>
      <c r="H8" s="75"/>
      <c r="I8" s="75"/>
      <c r="J8" s="75"/>
      <c r="K8" s="75"/>
      <c r="L8" s="75"/>
      <c r="M8" s="75"/>
      <c r="N8" s="75"/>
      <c r="O8" s="75"/>
      <c r="P8" s="75"/>
      <c r="Q8" s="75"/>
      <c r="R8" s="75"/>
      <c r="S8" s="77"/>
      <c r="T8" s="78"/>
      <c r="U8" s="78"/>
      <c r="V8" s="74"/>
      <c r="W8" s="2"/>
    </row>
    <row r="9" spans="1:23" ht="36.6" x14ac:dyDescent="0.5">
      <c r="A9" s="2"/>
      <c r="B9" s="72"/>
      <c r="C9" s="79" t="str">
        <f>"CATEGORIE"&amp;"  "&amp;'[8]A RENSEIGNER'!$C$17</f>
        <v>CATEGORIE  R1</v>
      </c>
      <c r="D9" s="79"/>
      <c r="E9" s="79"/>
      <c r="F9" s="79"/>
      <c r="G9" s="79"/>
      <c r="H9" s="79"/>
      <c r="I9" s="79"/>
      <c r="J9" s="79"/>
      <c r="K9" s="79"/>
      <c r="L9" s="79"/>
      <c r="M9" s="79"/>
      <c r="N9" s="79"/>
      <c r="O9" s="79"/>
      <c r="P9" s="79"/>
      <c r="Q9" s="79"/>
      <c r="R9" s="79"/>
      <c r="S9" s="79"/>
      <c r="T9" s="79"/>
      <c r="U9" s="79"/>
      <c r="V9" s="80"/>
      <c r="W9" s="2"/>
    </row>
    <row r="10" spans="1:23" ht="31.2" x14ac:dyDescent="0.3">
      <c r="A10" s="2"/>
      <c r="B10" s="81"/>
      <c r="C10" s="75"/>
      <c r="D10" s="75"/>
      <c r="E10" s="75"/>
      <c r="F10" s="75"/>
      <c r="G10" s="75"/>
      <c r="H10" s="75"/>
      <c r="I10" s="75"/>
      <c r="J10" s="75"/>
      <c r="K10" s="75"/>
      <c r="L10" s="75"/>
      <c r="M10" s="75"/>
      <c r="N10" s="75"/>
      <c r="O10" s="75"/>
      <c r="P10" s="75"/>
      <c r="Q10" s="75"/>
      <c r="R10" s="75"/>
      <c r="S10" s="75"/>
      <c r="T10" s="82"/>
      <c r="U10" s="82"/>
      <c r="V10" s="80"/>
      <c r="W10" s="2"/>
    </row>
    <row r="11" spans="1:23" ht="36.6" x14ac:dyDescent="0.5">
      <c r="A11" s="2"/>
      <c r="B11" s="72"/>
      <c r="C11" s="79" t="str">
        <f>"TOURNOI N°"&amp;"  "&amp;'[8]A RENSEIGNER'!$C$14</f>
        <v>TOURNOI N°  2</v>
      </c>
      <c r="D11" s="79"/>
      <c r="E11" s="79"/>
      <c r="F11" s="79"/>
      <c r="G11" s="79"/>
      <c r="H11" s="79"/>
      <c r="I11" s="79"/>
      <c r="J11" s="79"/>
      <c r="K11" s="79"/>
      <c r="L11" s="79"/>
      <c r="M11" s="79"/>
      <c r="N11" s="79"/>
      <c r="O11" s="79"/>
      <c r="P11" s="79"/>
      <c r="Q11" s="79"/>
      <c r="R11" s="79"/>
      <c r="S11" s="79"/>
      <c r="T11" s="79"/>
      <c r="U11" s="79"/>
      <c r="V11" s="74"/>
      <c r="W11" s="2"/>
    </row>
    <row r="12" spans="1:23" ht="31.2" x14ac:dyDescent="0.6">
      <c r="A12" s="2"/>
      <c r="B12" s="72"/>
      <c r="C12" s="75"/>
      <c r="D12" s="76"/>
      <c r="E12" s="76"/>
      <c r="F12" s="76"/>
      <c r="G12" s="76"/>
      <c r="H12" s="76"/>
      <c r="I12" s="76"/>
      <c r="J12" s="76"/>
      <c r="K12" s="76"/>
      <c r="L12" s="76"/>
      <c r="M12" s="75"/>
      <c r="N12" s="75"/>
      <c r="O12" s="75"/>
      <c r="P12" s="77"/>
      <c r="Q12" s="77"/>
      <c r="R12" s="77"/>
      <c r="S12" s="77"/>
      <c r="T12" s="78"/>
      <c r="U12" s="78"/>
      <c r="V12" s="74"/>
      <c r="W12" s="2"/>
    </row>
    <row r="13" spans="1:23" ht="36.6" x14ac:dyDescent="0.5">
      <c r="A13" s="2"/>
      <c r="B13" s="72"/>
      <c r="C13" s="79" t="str">
        <f>"POULE n°"&amp;"  "&amp;'[8]A RENSEIGNER'!$C$15</f>
        <v>POULE n°  5</v>
      </c>
      <c r="D13" s="79"/>
      <c r="E13" s="79"/>
      <c r="F13" s="79"/>
      <c r="G13" s="79"/>
      <c r="H13" s="79"/>
      <c r="I13" s="79"/>
      <c r="J13" s="79"/>
      <c r="K13" s="79"/>
      <c r="L13" s="79"/>
      <c r="M13" s="79"/>
      <c r="N13" s="79"/>
      <c r="O13" s="79"/>
      <c r="P13" s="79"/>
      <c r="Q13" s="79"/>
      <c r="R13" s="79"/>
      <c r="S13" s="79"/>
      <c r="T13" s="79"/>
      <c r="U13" s="79"/>
      <c r="V13" s="74"/>
      <c r="W13" s="2"/>
    </row>
    <row r="14" spans="1:23" ht="31.2" x14ac:dyDescent="0.6">
      <c r="A14" s="2"/>
      <c r="B14" s="72"/>
      <c r="C14" s="75"/>
      <c r="D14" s="75"/>
      <c r="E14" s="75"/>
      <c r="F14" s="75"/>
      <c r="G14" s="75"/>
      <c r="H14" s="75"/>
      <c r="I14" s="75"/>
      <c r="J14" s="75"/>
      <c r="K14" s="75"/>
      <c r="L14" s="75"/>
      <c r="M14" s="75"/>
      <c r="N14" s="75"/>
      <c r="O14" s="75"/>
      <c r="P14" s="75"/>
      <c r="Q14" s="75"/>
      <c r="R14" s="75"/>
      <c r="S14" s="77"/>
      <c r="T14" s="78"/>
      <c r="U14" s="78"/>
      <c r="V14" s="74"/>
      <c r="W14" s="2"/>
    </row>
    <row r="15" spans="1:23" ht="36.6" x14ac:dyDescent="0.5">
      <c r="A15" s="2"/>
      <c r="B15" s="72"/>
      <c r="C15" s="79" t="s">
        <v>91</v>
      </c>
      <c r="D15" s="79"/>
      <c r="E15" s="79"/>
      <c r="F15" s="79"/>
      <c r="G15" s="79"/>
      <c r="H15" s="79"/>
      <c r="I15" s="79"/>
      <c r="J15" s="79"/>
      <c r="K15" s="79"/>
      <c r="L15" s="79"/>
      <c r="M15" s="79"/>
      <c r="N15" s="79"/>
      <c r="O15" s="79"/>
      <c r="P15" s="79"/>
      <c r="Q15" s="79"/>
      <c r="R15" s="79"/>
      <c r="S15" s="79"/>
      <c r="T15" s="79"/>
      <c r="U15" s="79"/>
      <c r="V15" s="74"/>
      <c r="W15" s="2"/>
    </row>
    <row r="16" spans="1:23" ht="16.2" thickBot="1" x14ac:dyDescent="0.35">
      <c r="A16" s="2"/>
      <c r="B16" s="83"/>
      <c r="C16" s="4"/>
      <c r="D16" s="65"/>
      <c r="E16" s="65"/>
      <c r="F16" s="65"/>
      <c r="G16" s="65"/>
      <c r="H16" s="65"/>
      <c r="I16" s="65"/>
      <c r="J16" s="65"/>
      <c r="K16" s="65"/>
      <c r="L16" s="65"/>
      <c r="M16" s="4"/>
      <c r="N16" s="4"/>
      <c r="O16" s="4"/>
      <c r="P16" s="2"/>
      <c r="Q16" s="2"/>
      <c r="R16" s="2"/>
      <c r="S16" s="2"/>
      <c r="T16" s="2"/>
      <c r="U16" s="2"/>
      <c r="V16" s="84"/>
      <c r="W16" s="2"/>
    </row>
    <row r="17" spans="1:23" ht="60.75" customHeight="1" thickTop="1" thickBot="1" x14ac:dyDescent="0.35">
      <c r="A17" s="2"/>
      <c r="B17" s="83"/>
      <c r="C17" s="85" t="s">
        <v>92</v>
      </c>
      <c r="D17" s="86" t="str">
        <f>C18</f>
        <v>GOUVEIA Victor</v>
      </c>
      <c r="E17" s="86"/>
      <c r="F17" s="86"/>
      <c r="G17" s="222" t="str">
        <f>C22&amp;"  "&amp;"match 1"</f>
        <v>PIVONET Françis  match 1</v>
      </c>
      <c r="H17" s="223"/>
      <c r="I17" s="224"/>
      <c r="J17" s="222" t="str">
        <f>C22&amp;"  "&amp;"match 2"</f>
        <v>PIVONET Françis  match 2</v>
      </c>
      <c r="K17" s="223"/>
      <c r="L17" s="224"/>
      <c r="M17" s="90" t="s">
        <v>93</v>
      </c>
      <c r="N17" s="91" t="s">
        <v>94</v>
      </c>
      <c r="O17" s="92"/>
      <c r="P17" s="93" t="s">
        <v>95</v>
      </c>
      <c r="Q17" s="94" t="s">
        <v>96</v>
      </c>
      <c r="R17" s="95" t="s">
        <v>97</v>
      </c>
      <c r="S17" s="96" t="s">
        <v>98</v>
      </c>
      <c r="T17" s="96" t="s">
        <v>99</v>
      </c>
      <c r="U17" s="97" t="s">
        <v>100</v>
      </c>
      <c r="V17" s="84"/>
      <c r="W17" s="2"/>
    </row>
    <row r="18" spans="1:23" ht="45" customHeight="1" thickTop="1" x14ac:dyDescent="0.3">
      <c r="A18" s="2"/>
      <c r="B18" s="83"/>
      <c r="C18" s="98" t="str">
        <f>IF(ISBLANK('[8]A RENSEIGNER'!B41),"",('[8]A RENSEIGNER'!B41))</f>
        <v>GOUVEIA Victor</v>
      </c>
      <c r="D18" s="99"/>
      <c r="E18" s="100"/>
      <c r="F18" s="101"/>
      <c r="G18" s="102">
        <f>IF(ISBLANK('[8]POULE DE 2'!E28),"",'[8]POULE DE 2'!E28)</f>
        <v>65</v>
      </c>
      <c r="H18" s="102"/>
      <c r="I18" s="102">
        <f>IF(ISBLANK('[8]POULE DE 2'!F28),"",'[8]POULE DE 2'!F28)</f>
        <v>35</v>
      </c>
      <c r="J18" s="102">
        <f>IF(ISBLANK('[8]POULE DE 2'!E36),"",'[8]POULE DE 2'!E36)</f>
        <v>59</v>
      </c>
      <c r="K18" s="102"/>
      <c r="L18" s="103">
        <f>IF(ISBLANK('[8]POULE DE 2'!E36),"",'[8]POULE DE 2'!F36)</f>
        <v>25</v>
      </c>
      <c r="M18" s="104">
        <f>IF('[8]POULE DE 2'!R28=0,"",'[8]POULE DE 2'!R28)</f>
        <v>124</v>
      </c>
      <c r="N18" s="105">
        <f>IF('[8]POULE DE 2'!S28=0,"",'[8]POULE DE 2'!S28)</f>
        <v>60</v>
      </c>
      <c r="O18" s="106"/>
      <c r="P18" s="107">
        <f>IF(ISERROR('[8]POULE DE 2'!T28),"",'[8]POULE DE 2'!T28)</f>
        <v>2.0666666666666669</v>
      </c>
      <c r="Q18" s="108">
        <f>IF(ISERROR('[8]POULE DE 3 '!W28),"",'[8]POULE DE 2'!W28)</f>
        <v>0</v>
      </c>
      <c r="R18" s="109" t="str">
        <f>IF(ISERROR('[8]POULE DE 3 '!Y28),"",IF(ISBLANK('[8]A RENSEIGNER'!B41),"",IF('[8]POULE DE 2'!Y28=1,'[8]POULE DE 2'!Y28&amp;"er",'[8]POULE DE 2'!Y28&amp;"ème")))</f>
        <v>2ème</v>
      </c>
      <c r="S18" s="110">
        <f>IF(ISERROR('[8]POULE DE 3 '!Z28),"",'[8]POULE DE 2'!Z28)</f>
        <v>5</v>
      </c>
      <c r="T18" s="110">
        <f>IF(ISBLANK(C18),"",'[8]POULE DE 2'!AG28)</f>
        <v>0</v>
      </c>
      <c r="U18" s="111">
        <f>IF(ISERROR('[8]POULE DE 2'!AH28),"",'[8]POULE DE 2'!AH28)</f>
        <v>5</v>
      </c>
      <c r="V18" s="84"/>
      <c r="W18" s="2"/>
    </row>
    <row r="19" spans="1:23" ht="45" customHeight="1" x14ac:dyDescent="0.3">
      <c r="A19" s="2"/>
      <c r="B19" s="83"/>
      <c r="C19" s="225" t="str">
        <f>'[8]A RENSEIGNER'!C41</f>
        <v>R1</v>
      </c>
      <c r="D19" s="113"/>
      <c r="E19" s="114"/>
      <c r="F19" s="115"/>
      <c r="G19" s="116"/>
      <c r="H19" s="116">
        <f>'[8]POULE DE 2'!J28</f>
        <v>0</v>
      </c>
      <c r="I19" s="116"/>
      <c r="J19" s="116"/>
      <c r="K19" s="116">
        <f>'[8]POULE DE 2'!J36</f>
        <v>0</v>
      </c>
      <c r="L19" s="117"/>
      <c r="M19" s="118" t="s">
        <v>101</v>
      </c>
      <c r="N19" s="119"/>
      <c r="O19" s="120" t="s">
        <v>102</v>
      </c>
      <c r="P19" s="121"/>
      <c r="Q19" s="108"/>
      <c r="R19" s="110"/>
      <c r="S19" s="110"/>
      <c r="T19" s="110"/>
      <c r="U19" s="111"/>
      <c r="V19" s="84"/>
      <c r="W19" s="2"/>
    </row>
    <row r="20" spans="1:23" ht="45" customHeight="1" thickBot="1" x14ac:dyDescent="0.35">
      <c r="A20" s="2"/>
      <c r="B20" s="83"/>
      <c r="C20" s="122" t="str">
        <f>'[8]A RENSEIGNER'!D41</f>
        <v>LIVRY</v>
      </c>
      <c r="D20" s="123"/>
      <c r="E20" s="124"/>
      <c r="F20" s="125"/>
      <c r="G20" s="126">
        <f>'[8]POULE DE 2'!I28</f>
        <v>1.8571428571428572</v>
      </c>
      <c r="H20" s="127"/>
      <c r="I20" s="127">
        <f>IF(ISBLANK('[8]POULE DE 2'!G28),"",'[8]POULE DE 2'!G28)</f>
        <v>6</v>
      </c>
      <c r="J20" s="126">
        <f>'[8]POULE DE 2'!I36</f>
        <v>2.36</v>
      </c>
      <c r="K20" s="127"/>
      <c r="L20" s="128">
        <f>IF(ISBLANK('[8]POULE DE 2'!E36),"",'[8]POULE DE 2'!G36)</f>
        <v>7</v>
      </c>
      <c r="M20" s="129" t="str">
        <f>IF('[8]POULE DE 2'!U28=0,"",'[8]POULE DE 2'!U28)</f>
        <v/>
      </c>
      <c r="N20" s="130"/>
      <c r="O20" s="131">
        <f>IF('[8]POULE DE 2'!V28=0,"",'[8]POULE DE 2'!V28)</f>
        <v>7</v>
      </c>
      <c r="P20" s="132"/>
      <c r="Q20" s="133"/>
      <c r="R20" s="134"/>
      <c r="S20" s="134"/>
      <c r="T20" s="134"/>
      <c r="U20" s="135"/>
      <c r="V20" s="84"/>
      <c r="W20" s="2"/>
    </row>
    <row r="21" spans="1:23" ht="60.75" customHeight="1" thickTop="1" thickBot="1" x14ac:dyDescent="0.35">
      <c r="A21" s="2"/>
      <c r="B21" s="83"/>
      <c r="C21" s="85" t="s">
        <v>92</v>
      </c>
      <c r="D21" s="226" t="str">
        <f>C18&amp;"  "&amp;"match 1"</f>
        <v>GOUVEIA Victor  match 1</v>
      </c>
      <c r="E21" s="227"/>
      <c r="F21" s="228"/>
      <c r="G21" s="87" t="str">
        <f>C22</f>
        <v>PIVONET Françis</v>
      </c>
      <c r="H21" s="87"/>
      <c r="I21" s="87"/>
      <c r="J21" s="226" t="str">
        <f>C18&amp;"  "&amp;"match 2"</f>
        <v>GOUVEIA Victor  match 2</v>
      </c>
      <c r="K21" s="227"/>
      <c r="L21" s="228"/>
      <c r="M21" s="136" t="s">
        <v>93</v>
      </c>
      <c r="N21" s="137" t="s">
        <v>94</v>
      </c>
      <c r="O21" s="138"/>
      <c r="P21" s="139" t="s">
        <v>95</v>
      </c>
      <c r="Q21" s="94" t="s">
        <v>96</v>
      </c>
      <c r="R21" s="95" t="s">
        <v>97</v>
      </c>
      <c r="S21" s="96" t="s">
        <v>103</v>
      </c>
      <c r="T21" s="96" t="s">
        <v>99</v>
      </c>
      <c r="U21" s="97" t="s">
        <v>100</v>
      </c>
      <c r="V21" s="84"/>
      <c r="W21" s="2"/>
    </row>
    <row r="22" spans="1:23" ht="42" customHeight="1" thickTop="1" x14ac:dyDescent="0.3">
      <c r="A22" s="2"/>
      <c r="B22" s="83"/>
      <c r="C22" s="140" t="str">
        <f>IF(ISBLANK('[8]A RENSEIGNER'!B42),"",'[8]A RENSEIGNER'!B42)</f>
        <v>PIVONET Françis</v>
      </c>
      <c r="D22" s="141">
        <f>IF(ISBLANK('[8]POULE DE 2'!E29),"",'[8]POULE DE 2'!E29)</f>
        <v>67</v>
      </c>
      <c r="E22" s="141"/>
      <c r="F22" s="141">
        <f>'[8]POULE DE 2'!F29</f>
        <v>35</v>
      </c>
      <c r="G22" s="142"/>
      <c r="H22" s="143"/>
      <c r="I22" s="144"/>
      <c r="J22" s="141">
        <f>IF(ISBLANK('[8]POULE DE 2'!E37),"",'[8]POULE DE 2'!E37)</f>
        <v>80</v>
      </c>
      <c r="K22" s="141"/>
      <c r="L22" s="145">
        <f>'[8]POULE DE 2'!F37</f>
        <v>25</v>
      </c>
      <c r="M22" s="146">
        <f>IF('[8]POULE DE 2'!R29=0,"",'[8]POULE DE 2'!R29)</f>
        <v>147</v>
      </c>
      <c r="N22" s="147">
        <f>IF(ISERROR('[8]POULE DE 2'!S29=0),"",'[8]POULE DE 2'!S29)</f>
        <v>60</v>
      </c>
      <c r="O22" s="148"/>
      <c r="P22" s="149">
        <f>IF(ISERROR('[8]POULE DE 2'!T29),"",'[8]POULE DE 2'!T29)</f>
        <v>2.4500000000000002</v>
      </c>
      <c r="Q22" s="150">
        <f>IF(ISERROR('[8]POULE DE 3 '!W29),"",'[8]POULE DE 2'!W29)</f>
        <v>4</v>
      </c>
      <c r="R22" s="151" t="str">
        <f>IF(ISERROR('[8]POULE DE 3 '!Y29),"",IF(ISBLANK('[8]A RENSEIGNER'!B42),"",IF('[8]POULE DE 2'!Y29=1,'[8]POULE DE 2'!Y29&amp;"er",'[8]POULE DE 2'!Y29&amp;"ème")))</f>
        <v>1er</v>
      </c>
      <c r="S22" s="152">
        <f>IF(ISERROR('[8]POULE DE 3 '!Z29),"",'[8]POULE DE 2'!Z29)</f>
        <v>8</v>
      </c>
      <c r="T22" s="152">
        <f>IF(ISBLANK(C22),"",'[8]POULE DE 2'!AG29)</f>
        <v>2</v>
      </c>
      <c r="U22" s="153">
        <f>IF(ISERROR('[8]POULE DE 2'!AH29),"",'[8]POULE DE 2'!AH29)</f>
        <v>10</v>
      </c>
      <c r="V22" s="84"/>
      <c r="W22" s="2"/>
    </row>
    <row r="23" spans="1:23" ht="42" customHeight="1" x14ac:dyDescent="0.3">
      <c r="A23" s="2"/>
      <c r="B23" s="83"/>
      <c r="C23" s="229" t="str">
        <f>'[8]A RENSEIGNER'!C42</f>
        <v>R1</v>
      </c>
      <c r="D23" s="155"/>
      <c r="E23" s="155">
        <f>'[8]POULE DE 2'!J29</f>
        <v>2</v>
      </c>
      <c r="F23" s="155"/>
      <c r="G23" s="156"/>
      <c r="H23" s="157"/>
      <c r="I23" s="158"/>
      <c r="J23" s="155"/>
      <c r="K23" s="155">
        <f>'[8]POULE DE 2'!J37</f>
        <v>2</v>
      </c>
      <c r="L23" s="159"/>
      <c r="M23" s="160" t="s">
        <v>101</v>
      </c>
      <c r="N23" s="161"/>
      <c r="O23" s="162"/>
      <c r="P23" s="163" t="s">
        <v>102</v>
      </c>
      <c r="Q23" s="150"/>
      <c r="R23" s="152"/>
      <c r="S23" s="152"/>
      <c r="T23" s="152"/>
      <c r="U23" s="153"/>
      <c r="V23" s="84"/>
      <c r="W23" s="2"/>
    </row>
    <row r="24" spans="1:23" ht="42" customHeight="1" thickBot="1" x14ac:dyDescent="0.35">
      <c r="A24" s="2"/>
      <c r="B24" s="83"/>
      <c r="C24" s="164" t="str">
        <f>'[8]A RENSEIGNER'!D42</f>
        <v>ABASM</v>
      </c>
      <c r="D24" s="165">
        <f>'[8]POULE DE 2'!I29</f>
        <v>1.9142857142857144</v>
      </c>
      <c r="E24" s="166"/>
      <c r="F24" s="166">
        <f>IF(ISBLANK('[8]POULE DE 2'!G29),"",'[8]POULE DE 2'!G29)</f>
        <v>11</v>
      </c>
      <c r="G24" s="167"/>
      <c r="H24" s="168"/>
      <c r="I24" s="169"/>
      <c r="J24" s="165">
        <f>'[8]POULE DE 2'!I37</f>
        <v>3.2</v>
      </c>
      <c r="K24" s="166"/>
      <c r="L24" s="170">
        <f>IF(ISBLANK('[8]POULE DE 2'!G37),"",'[8]POULE DE 2'!G37)</f>
        <v>20</v>
      </c>
      <c r="M24" s="171">
        <f>IF('[8]POULE DE 2'!U29=0,"",'[8]POULE DE 2'!U29)</f>
        <v>3.2</v>
      </c>
      <c r="N24" s="172"/>
      <c r="O24" s="173">
        <f>IF('[8]POULE DE 2'!V29=0,"",'[8]POULE DE 2'!V29)</f>
        <v>20</v>
      </c>
      <c r="P24" s="174"/>
      <c r="Q24" s="175"/>
      <c r="R24" s="176"/>
      <c r="S24" s="176"/>
      <c r="T24" s="176"/>
      <c r="U24" s="177"/>
      <c r="V24" s="84"/>
      <c r="W24" s="2"/>
    </row>
    <row r="25" spans="1:23" ht="16.2" thickTop="1" x14ac:dyDescent="0.3">
      <c r="A25" s="2"/>
      <c r="B25" s="83"/>
      <c r="C25" s="4"/>
      <c r="D25" s="65"/>
      <c r="E25" s="65"/>
      <c r="F25" s="65"/>
      <c r="G25" s="65"/>
      <c r="H25" s="65"/>
      <c r="I25" s="65"/>
      <c r="J25" s="65"/>
      <c r="K25" s="65"/>
      <c r="L25" s="65"/>
      <c r="M25" s="4"/>
      <c r="N25" s="4"/>
      <c r="O25" s="4"/>
      <c r="P25" s="2"/>
      <c r="Q25" s="2"/>
      <c r="R25" s="2"/>
      <c r="S25" s="2"/>
      <c r="T25" s="2"/>
      <c r="U25" s="2"/>
      <c r="V25" s="84"/>
      <c r="W25" s="2"/>
    </row>
    <row r="26" spans="1:23" ht="16.2" thickBot="1" x14ac:dyDescent="0.35">
      <c r="A26" s="2"/>
      <c r="B26" s="217"/>
      <c r="C26" s="218"/>
      <c r="D26" s="219"/>
      <c r="E26" s="219"/>
      <c r="F26" s="219"/>
      <c r="G26" s="219"/>
      <c r="H26" s="219"/>
      <c r="I26" s="219"/>
      <c r="J26" s="219"/>
      <c r="K26" s="219"/>
      <c r="L26" s="219"/>
      <c r="M26" s="218"/>
      <c r="N26" s="218"/>
      <c r="O26" s="218"/>
      <c r="P26" s="220"/>
      <c r="Q26" s="220"/>
      <c r="R26" s="220"/>
      <c r="S26" s="220"/>
      <c r="T26" s="220"/>
      <c r="U26" s="220"/>
      <c r="V26" s="221"/>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4054-22EA-4C64-A9B4-8DDAAD03E0A5}">
  <sheetPr>
    <tabColor theme="5" tint="0.39997558519241921"/>
    <pageSetUpPr fitToPage="1"/>
  </sheetPr>
  <dimension ref="A1:W30"/>
  <sheetViews>
    <sheetView showGridLines="0" topLeftCell="A7" zoomScale="46" zoomScaleNormal="46" workbookViewId="0">
      <selection activeCell="K30" sqref="K30"/>
    </sheetView>
  </sheetViews>
  <sheetFormatPr baseColWidth="10" defaultRowHeight="15.6" x14ac:dyDescent="0.3"/>
  <cols>
    <col min="1" max="1" width="18.5546875" style="66" customWidth="1"/>
    <col min="2" max="2" width="6.33203125" style="66" customWidth="1"/>
    <col min="3" max="3" width="32.44140625" style="66" customWidth="1"/>
    <col min="4" max="4" width="11.5546875" style="66"/>
    <col min="5" max="5" width="7.77734375" style="66" customWidth="1"/>
    <col min="6" max="6" width="10.77734375" style="66" customWidth="1"/>
    <col min="7" max="7" width="11.33203125" style="66" customWidth="1"/>
    <col min="8" max="9" width="8" style="66" customWidth="1"/>
    <col min="10" max="10" width="11.5546875" style="66"/>
    <col min="11" max="11" width="8" style="66" customWidth="1"/>
    <col min="12" max="12" width="16.109375" style="66" customWidth="1"/>
    <col min="13" max="15" width="11.5546875" style="66"/>
    <col min="16" max="16" width="16.88671875" style="66" bestFit="1" customWidth="1"/>
    <col min="17" max="18" width="11.5546875" style="66"/>
    <col min="19" max="19" width="17.44140625" style="66" customWidth="1"/>
    <col min="20" max="20" width="14.109375" style="66" customWidth="1"/>
    <col min="21" max="21" width="20.21875" style="66" customWidth="1"/>
    <col min="22" max="22" width="5" style="66" customWidth="1"/>
    <col min="23" max="16384" width="11.5546875" style="66"/>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67"/>
      <c r="C2" s="68"/>
      <c r="D2" s="69"/>
      <c r="E2" s="69"/>
      <c r="F2" s="69"/>
      <c r="G2" s="69"/>
      <c r="H2" s="69"/>
      <c r="I2" s="69"/>
      <c r="J2" s="69"/>
      <c r="K2" s="69"/>
      <c r="L2" s="69"/>
      <c r="M2" s="68"/>
      <c r="N2" s="68"/>
      <c r="O2" s="68"/>
      <c r="P2" s="70"/>
      <c r="Q2" s="70"/>
      <c r="R2" s="70"/>
      <c r="S2" s="70"/>
      <c r="T2" s="70"/>
      <c r="U2" s="70"/>
      <c r="V2" s="71"/>
      <c r="W2" s="2"/>
    </row>
    <row r="3" spans="1:23" ht="36.6" x14ac:dyDescent="0.5">
      <c r="A3" s="2"/>
      <c r="B3" s="72"/>
      <c r="C3" s="73">
        <f>'[7]A RENSEIGNER'!$C$11</f>
        <v>44654</v>
      </c>
      <c r="D3" s="73"/>
      <c r="E3" s="73"/>
      <c r="F3" s="73"/>
      <c r="G3" s="73"/>
      <c r="H3" s="73"/>
      <c r="I3" s="73"/>
      <c r="J3" s="73"/>
      <c r="K3" s="73"/>
      <c r="L3" s="73"/>
      <c r="M3" s="73"/>
      <c r="N3" s="73"/>
      <c r="O3" s="73"/>
      <c r="P3" s="73"/>
      <c r="Q3" s="73"/>
      <c r="R3" s="73"/>
      <c r="S3" s="73"/>
      <c r="T3" s="73"/>
      <c r="U3" s="73"/>
      <c r="V3" s="74"/>
      <c r="W3" s="2"/>
    </row>
    <row r="4" spans="1:23" ht="31.2" x14ac:dyDescent="0.6">
      <c r="A4" s="2"/>
      <c r="B4" s="72"/>
      <c r="C4" s="75"/>
      <c r="D4" s="76"/>
      <c r="E4" s="76"/>
      <c r="F4" s="76"/>
      <c r="G4" s="76"/>
      <c r="H4" s="76"/>
      <c r="I4" s="76"/>
      <c r="J4" s="76"/>
      <c r="K4" s="76"/>
      <c r="L4" s="76"/>
      <c r="M4" s="75"/>
      <c r="N4" s="75"/>
      <c r="O4" s="75"/>
      <c r="P4" s="77"/>
      <c r="Q4" s="77"/>
      <c r="R4" s="77"/>
      <c r="S4" s="77"/>
      <c r="T4" s="78"/>
      <c r="U4" s="78"/>
      <c r="V4" s="74"/>
      <c r="W4" s="2"/>
    </row>
    <row r="5" spans="1:23" ht="36.6" x14ac:dyDescent="0.5">
      <c r="A5" s="2"/>
      <c r="B5" s="72"/>
      <c r="C5" s="79" t="str">
        <f>'[7]A RENSEIGNER'!$C$12</f>
        <v>LIVRY</v>
      </c>
      <c r="D5" s="79"/>
      <c r="E5" s="79"/>
      <c r="F5" s="79"/>
      <c r="G5" s="79"/>
      <c r="H5" s="79"/>
      <c r="I5" s="79"/>
      <c r="J5" s="79"/>
      <c r="K5" s="79"/>
      <c r="L5" s="79"/>
      <c r="M5" s="79"/>
      <c r="N5" s="79"/>
      <c r="O5" s="79"/>
      <c r="P5" s="79"/>
      <c r="Q5" s="79"/>
      <c r="R5" s="79"/>
      <c r="S5" s="79"/>
      <c r="T5" s="79"/>
      <c r="U5" s="79"/>
      <c r="V5" s="74"/>
      <c r="W5" s="2"/>
    </row>
    <row r="6" spans="1:23" ht="31.2" x14ac:dyDescent="0.6">
      <c r="A6" s="2"/>
      <c r="B6" s="72"/>
      <c r="C6" s="75"/>
      <c r="D6" s="76"/>
      <c r="E6" s="76"/>
      <c r="F6" s="76"/>
      <c r="G6" s="76"/>
      <c r="H6" s="76"/>
      <c r="I6" s="76"/>
      <c r="J6" s="76"/>
      <c r="K6" s="76"/>
      <c r="L6" s="76"/>
      <c r="M6" s="75"/>
      <c r="N6" s="75"/>
      <c r="O6" s="75"/>
      <c r="P6" s="77"/>
      <c r="Q6" s="77"/>
      <c r="R6" s="77"/>
      <c r="S6" s="77"/>
      <c r="T6" s="78"/>
      <c r="U6" s="78"/>
      <c r="V6" s="74"/>
      <c r="W6" s="2"/>
    </row>
    <row r="7" spans="1:23" ht="36.6" x14ac:dyDescent="0.5">
      <c r="A7" s="2"/>
      <c r="B7" s="72"/>
      <c r="C7" s="79" t="str">
        <f>"MODE DE JEU"&amp;"  "&amp;'[7]A RENSEIGNER'!$C$16</f>
        <v>MODE DE JEU  CADRE</v>
      </c>
      <c r="D7" s="79"/>
      <c r="E7" s="79"/>
      <c r="F7" s="79"/>
      <c r="G7" s="79"/>
      <c r="H7" s="79"/>
      <c r="I7" s="79"/>
      <c r="J7" s="79"/>
      <c r="K7" s="79"/>
      <c r="L7" s="79"/>
      <c r="M7" s="79"/>
      <c r="N7" s="79"/>
      <c r="O7" s="79"/>
      <c r="P7" s="79"/>
      <c r="Q7" s="79"/>
      <c r="R7" s="79"/>
      <c r="S7" s="79"/>
      <c r="T7" s="79"/>
      <c r="U7" s="79"/>
      <c r="V7" s="74"/>
      <c r="W7" s="2"/>
    </row>
    <row r="8" spans="1:23" ht="31.2" x14ac:dyDescent="0.6">
      <c r="A8" s="2"/>
      <c r="B8" s="72"/>
      <c r="C8" s="75"/>
      <c r="D8" s="75"/>
      <c r="E8" s="75"/>
      <c r="F8" s="75"/>
      <c r="G8" s="75"/>
      <c r="H8" s="75"/>
      <c r="I8" s="75"/>
      <c r="J8" s="75"/>
      <c r="K8" s="75"/>
      <c r="L8" s="75"/>
      <c r="M8" s="75"/>
      <c r="N8" s="75"/>
      <c r="O8" s="75"/>
      <c r="P8" s="75"/>
      <c r="Q8" s="75"/>
      <c r="R8" s="75"/>
      <c r="S8" s="77"/>
      <c r="T8" s="78"/>
      <c r="U8" s="78"/>
      <c r="V8" s="74"/>
      <c r="W8" s="2"/>
    </row>
    <row r="9" spans="1:23" ht="36.6" x14ac:dyDescent="0.5">
      <c r="A9" s="2"/>
      <c r="B9" s="72"/>
      <c r="C9" s="79" t="str">
        <f>"CATEGORIE"&amp;"  "&amp;'[7]A RENSEIGNER'!$C$17</f>
        <v>CATEGORIE  R1</v>
      </c>
      <c r="D9" s="79"/>
      <c r="E9" s="79"/>
      <c r="F9" s="79"/>
      <c r="G9" s="79"/>
      <c r="H9" s="79"/>
      <c r="I9" s="79"/>
      <c r="J9" s="79"/>
      <c r="K9" s="79"/>
      <c r="L9" s="79"/>
      <c r="M9" s="79"/>
      <c r="N9" s="79"/>
      <c r="O9" s="79"/>
      <c r="P9" s="79"/>
      <c r="Q9" s="79"/>
      <c r="R9" s="79"/>
      <c r="S9" s="79"/>
      <c r="T9" s="79"/>
      <c r="U9" s="79"/>
      <c r="V9" s="80"/>
      <c r="W9" s="2"/>
    </row>
    <row r="10" spans="1:23" ht="31.2" x14ac:dyDescent="0.3">
      <c r="A10" s="2"/>
      <c r="B10" s="81"/>
      <c r="C10" s="75"/>
      <c r="D10" s="75"/>
      <c r="E10" s="75"/>
      <c r="F10" s="75"/>
      <c r="G10" s="75"/>
      <c r="H10" s="75"/>
      <c r="I10" s="75"/>
      <c r="J10" s="75"/>
      <c r="K10" s="75"/>
      <c r="L10" s="75"/>
      <c r="M10" s="75"/>
      <c r="N10" s="75"/>
      <c r="O10" s="75"/>
      <c r="P10" s="75"/>
      <c r="Q10" s="75"/>
      <c r="R10" s="75"/>
      <c r="S10" s="75"/>
      <c r="T10" s="82"/>
      <c r="U10" s="82"/>
      <c r="V10" s="80"/>
      <c r="W10" s="2"/>
    </row>
    <row r="11" spans="1:23" ht="36.6" x14ac:dyDescent="0.5">
      <c r="A11" s="2"/>
      <c r="B11" s="72"/>
      <c r="C11" s="79" t="str">
        <f>"TOURNOI N°"&amp;"  "&amp;'[7]A RENSEIGNER'!$C$14</f>
        <v>TOURNOI N°  2</v>
      </c>
      <c r="D11" s="79"/>
      <c r="E11" s="79"/>
      <c r="F11" s="79"/>
      <c r="G11" s="79"/>
      <c r="H11" s="79"/>
      <c r="I11" s="79"/>
      <c r="J11" s="79"/>
      <c r="K11" s="79"/>
      <c r="L11" s="79"/>
      <c r="M11" s="79"/>
      <c r="N11" s="79"/>
      <c r="O11" s="79"/>
      <c r="P11" s="79"/>
      <c r="Q11" s="79"/>
      <c r="R11" s="79"/>
      <c r="S11" s="79"/>
      <c r="T11" s="79"/>
      <c r="U11" s="79"/>
      <c r="V11" s="74"/>
      <c r="W11" s="2"/>
    </row>
    <row r="12" spans="1:23" ht="31.2" x14ac:dyDescent="0.6">
      <c r="A12" s="2"/>
      <c r="B12" s="72"/>
      <c r="C12" s="75"/>
      <c r="D12" s="76"/>
      <c r="E12" s="76"/>
      <c r="F12" s="76"/>
      <c r="G12" s="76"/>
      <c r="H12" s="76"/>
      <c r="I12" s="76"/>
      <c r="J12" s="76"/>
      <c r="K12" s="76"/>
      <c r="L12" s="76"/>
      <c r="M12" s="75"/>
      <c r="N12" s="75"/>
      <c r="O12" s="75"/>
      <c r="P12" s="77"/>
      <c r="Q12" s="77"/>
      <c r="R12" s="77"/>
      <c r="S12" s="77"/>
      <c r="T12" s="78"/>
      <c r="U12" s="78"/>
      <c r="V12" s="74"/>
      <c r="W12" s="2"/>
    </row>
    <row r="13" spans="1:23" ht="36.6" x14ac:dyDescent="0.5">
      <c r="A13" s="2"/>
      <c r="B13" s="72"/>
      <c r="C13" s="79" t="str">
        <f>"POULE n°"&amp;"  "&amp;'[7]A RENSEIGNER'!$C$15</f>
        <v>POULE n°  4</v>
      </c>
      <c r="D13" s="79"/>
      <c r="E13" s="79"/>
      <c r="F13" s="79"/>
      <c r="G13" s="79"/>
      <c r="H13" s="79"/>
      <c r="I13" s="79"/>
      <c r="J13" s="79"/>
      <c r="K13" s="79"/>
      <c r="L13" s="79"/>
      <c r="M13" s="79"/>
      <c r="N13" s="79"/>
      <c r="O13" s="79"/>
      <c r="P13" s="79"/>
      <c r="Q13" s="79"/>
      <c r="R13" s="79"/>
      <c r="S13" s="79"/>
      <c r="T13" s="79"/>
      <c r="U13" s="79"/>
      <c r="V13" s="74"/>
      <c r="W13" s="2"/>
    </row>
    <row r="14" spans="1:23" ht="31.2" x14ac:dyDescent="0.6">
      <c r="A14" s="2"/>
      <c r="B14" s="72"/>
      <c r="C14" s="75"/>
      <c r="D14" s="75"/>
      <c r="E14" s="75"/>
      <c r="F14" s="75"/>
      <c r="G14" s="75"/>
      <c r="H14" s="75"/>
      <c r="I14" s="75"/>
      <c r="J14" s="75"/>
      <c r="K14" s="75"/>
      <c r="L14" s="75"/>
      <c r="M14" s="75"/>
      <c r="N14" s="75"/>
      <c r="O14" s="75"/>
      <c r="P14" s="75"/>
      <c r="Q14" s="75"/>
      <c r="R14" s="75"/>
      <c r="S14" s="77"/>
      <c r="T14" s="78"/>
      <c r="U14" s="78"/>
      <c r="V14" s="74"/>
      <c r="W14" s="2"/>
    </row>
    <row r="15" spans="1:23" ht="36.6" x14ac:dyDescent="0.5">
      <c r="A15" s="2"/>
      <c r="B15" s="72"/>
      <c r="C15" s="79" t="s">
        <v>91</v>
      </c>
      <c r="D15" s="79"/>
      <c r="E15" s="79"/>
      <c r="F15" s="79"/>
      <c r="G15" s="79"/>
      <c r="H15" s="79"/>
      <c r="I15" s="79"/>
      <c r="J15" s="79"/>
      <c r="K15" s="79"/>
      <c r="L15" s="79"/>
      <c r="M15" s="79"/>
      <c r="N15" s="79"/>
      <c r="O15" s="79"/>
      <c r="P15" s="79"/>
      <c r="Q15" s="79"/>
      <c r="R15" s="79"/>
      <c r="S15" s="79"/>
      <c r="T15" s="79"/>
      <c r="U15" s="79"/>
      <c r="V15" s="74"/>
      <c r="W15" s="2"/>
    </row>
    <row r="16" spans="1:23" ht="16.2" thickBot="1" x14ac:dyDescent="0.35">
      <c r="A16" s="2"/>
      <c r="B16" s="83"/>
      <c r="C16" s="4"/>
      <c r="D16" s="65"/>
      <c r="E16" s="65"/>
      <c r="F16" s="65"/>
      <c r="G16" s="65"/>
      <c r="H16" s="65"/>
      <c r="I16" s="65"/>
      <c r="J16" s="65"/>
      <c r="K16" s="65"/>
      <c r="L16" s="65"/>
      <c r="M16" s="4"/>
      <c r="N16" s="4"/>
      <c r="O16" s="4"/>
      <c r="P16" s="2"/>
      <c r="Q16" s="2"/>
      <c r="R16" s="2"/>
      <c r="S16" s="2"/>
      <c r="T16" s="2"/>
      <c r="U16" s="2"/>
      <c r="V16" s="84"/>
      <c r="W16" s="2"/>
    </row>
    <row r="17" spans="1:23" ht="60.75" customHeight="1" thickTop="1" thickBot="1" x14ac:dyDescent="0.35">
      <c r="A17" s="2"/>
      <c r="B17" s="83"/>
      <c r="C17" s="85" t="s">
        <v>92</v>
      </c>
      <c r="D17" s="86" t="str">
        <f>C18</f>
        <v>MA PHUOC Bich</v>
      </c>
      <c r="E17" s="86"/>
      <c r="F17" s="86"/>
      <c r="G17" s="222" t="str">
        <f>C22&amp;"  "&amp;"match 1"</f>
        <v>BOISSET Jean-Pierre  match 1</v>
      </c>
      <c r="H17" s="223"/>
      <c r="I17" s="224"/>
      <c r="J17" s="222" t="str">
        <f>C22&amp;"  "&amp;"match 2"</f>
        <v>BOISSET Jean-Pierre  match 2</v>
      </c>
      <c r="K17" s="223"/>
      <c r="L17" s="224"/>
      <c r="M17" s="90" t="s">
        <v>93</v>
      </c>
      <c r="N17" s="91" t="s">
        <v>94</v>
      </c>
      <c r="O17" s="92"/>
      <c r="P17" s="93" t="s">
        <v>95</v>
      </c>
      <c r="Q17" s="94" t="s">
        <v>96</v>
      </c>
      <c r="R17" s="95" t="s">
        <v>97</v>
      </c>
      <c r="S17" s="96" t="s">
        <v>98</v>
      </c>
      <c r="T17" s="96" t="s">
        <v>99</v>
      </c>
      <c r="U17" s="97" t="s">
        <v>100</v>
      </c>
      <c r="V17" s="84"/>
      <c r="W17" s="2"/>
    </row>
    <row r="18" spans="1:23" ht="45" customHeight="1" thickTop="1" x14ac:dyDescent="0.3">
      <c r="A18" s="2"/>
      <c r="B18" s="83"/>
      <c r="C18" s="98" t="str">
        <f>IF(ISBLANK('[7]A RENSEIGNER'!B41),"",('[7]A RENSEIGNER'!B41))</f>
        <v>MA PHUOC Bich</v>
      </c>
      <c r="D18" s="99"/>
      <c r="E18" s="100"/>
      <c r="F18" s="101"/>
      <c r="G18" s="102">
        <f>IF(ISBLANK('[7]POULE DE 2'!E28),"",'[7]POULE DE 2'!E28)</f>
        <v>80</v>
      </c>
      <c r="H18" s="102"/>
      <c r="I18" s="102">
        <f>IF(ISBLANK('[7]POULE DE 2'!F28),"",'[7]POULE DE 2'!F28)</f>
        <v>35</v>
      </c>
      <c r="J18" s="102">
        <f>IF(ISBLANK('[7]POULE DE 2'!E36),"",'[7]POULE DE 2'!E36)</f>
        <v>79</v>
      </c>
      <c r="K18" s="102"/>
      <c r="L18" s="103">
        <f>IF(ISBLANK('[7]POULE DE 2'!E36),"",'[7]POULE DE 2'!F36)</f>
        <v>35</v>
      </c>
      <c r="M18" s="104">
        <f>IF('[7]POULE DE 2'!R28=0,"",'[7]POULE DE 2'!R28)</f>
        <v>159</v>
      </c>
      <c r="N18" s="105">
        <f>IF('[7]POULE DE 2'!S28=0,"",'[7]POULE DE 2'!S28)</f>
        <v>70</v>
      </c>
      <c r="O18" s="106"/>
      <c r="P18" s="107">
        <f>IF(ISERROR('[7]POULE DE 2'!T28),"",'[7]POULE DE 2'!T28)</f>
        <v>2.2714285714285714</v>
      </c>
      <c r="Q18" s="108">
        <f>IF(ISERROR('[7]POULE DE 3 '!W28),"",'[7]POULE DE 2'!W28)</f>
        <v>4</v>
      </c>
      <c r="R18" s="109" t="str">
        <f>IF(ISERROR('[7]POULE DE 3 '!Y28),"",IF(ISBLANK('[7]A RENSEIGNER'!B41),"",IF('[7]POULE DE 2'!Y28=1,'[7]POULE DE 2'!Y28&amp;"er",'[7]POULE DE 2'!Y28&amp;"ème")))</f>
        <v>1er</v>
      </c>
      <c r="S18" s="110">
        <f>IF(ISERROR('[7]POULE DE 3 '!Z28),"",'[7]POULE DE 2'!Z28)</f>
        <v>8</v>
      </c>
      <c r="T18" s="110">
        <f>IF(ISBLANK(C18),"",'[7]POULE DE 2'!AG28)</f>
        <v>2</v>
      </c>
      <c r="U18" s="111">
        <f>IF(ISERROR('[7]POULE DE 2'!AH28),"",'[7]POULE DE 2'!AH28)</f>
        <v>10</v>
      </c>
      <c r="V18" s="84"/>
      <c r="W18" s="2"/>
    </row>
    <row r="19" spans="1:23" ht="45" customHeight="1" x14ac:dyDescent="0.3">
      <c r="A19" s="2"/>
      <c r="B19" s="83"/>
      <c r="C19" s="225" t="str">
        <f>'[7]A RENSEIGNER'!C41</f>
        <v>R1</v>
      </c>
      <c r="D19" s="113"/>
      <c r="E19" s="114"/>
      <c r="F19" s="115"/>
      <c r="G19" s="116"/>
      <c r="H19" s="116">
        <f>'[7]POULE DE 2'!J28</f>
        <v>2</v>
      </c>
      <c r="I19" s="116"/>
      <c r="J19" s="116"/>
      <c r="K19" s="116">
        <f>'[7]POULE DE 2'!J36</f>
        <v>2</v>
      </c>
      <c r="L19" s="117"/>
      <c r="M19" s="118" t="s">
        <v>101</v>
      </c>
      <c r="N19" s="119"/>
      <c r="O19" s="120" t="s">
        <v>102</v>
      </c>
      <c r="P19" s="121"/>
      <c r="Q19" s="108"/>
      <c r="R19" s="110"/>
      <c r="S19" s="110"/>
      <c r="T19" s="110"/>
      <c r="U19" s="111"/>
      <c r="V19" s="84"/>
      <c r="W19" s="2"/>
    </row>
    <row r="20" spans="1:23" ht="45" customHeight="1" thickBot="1" x14ac:dyDescent="0.35">
      <c r="A20" s="2"/>
      <c r="B20" s="83"/>
      <c r="C20" s="122" t="str">
        <f>'[7]A RENSEIGNER'!D41</f>
        <v>ABMA</v>
      </c>
      <c r="D20" s="123"/>
      <c r="E20" s="124"/>
      <c r="F20" s="125"/>
      <c r="G20" s="126">
        <f>'[7]POULE DE 2'!I28</f>
        <v>2.2857142857142856</v>
      </c>
      <c r="H20" s="127"/>
      <c r="I20" s="127">
        <f>IF(ISBLANK('[7]POULE DE 2'!G28),"",'[7]POULE DE 2'!G28)</f>
        <v>10</v>
      </c>
      <c r="J20" s="126">
        <f>'[7]POULE DE 2'!I36</f>
        <v>2.2571428571428571</v>
      </c>
      <c r="K20" s="127"/>
      <c r="L20" s="128">
        <f>IF(ISBLANK('[7]POULE DE 2'!E36),"",'[7]POULE DE 2'!G36)</f>
        <v>10</v>
      </c>
      <c r="M20" s="129">
        <f>IF('[7]POULE DE 2'!U28=0,"",'[7]POULE DE 2'!U28)</f>
        <v>2.2857142857142856</v>
      </c>
      <c r="N20" s="130"/>
      <c r="O20" s="131">
        <f>IF('[7]POULE DE 2'!V28=0,"",'[7]POULE DE 2'!V28)</f>
        <v>10</v>
      </c>
      <c r="P20" s="132"/>
      <c r="Q20" s="133"/>
      <c r="R20" s="134"/>
      <c r="S20" s="134"/>
      <c r="T20" s="134"/>
      <c r="U20" s="135"/>
      <c r="V20" s="84"/>
      <c r="W20" s="2"/>
    </row>
    <row r="21" spans="1:23" ht="60.75" customHeight="1" thickTop="1" thickBot="1" x14ac:dyDescent="0.35">
      <c r="A21" s="2"/>
      <c r="B21" s="83"/>
      <c r="C21" s="85" t="s">
        <v>92</v>
      </c>
      <c r="D21" s="226" t="str">
        <f>C18&amp;"  "&amp;"match 1"</f>
        <v>MA PHUOC Bich  match 1</v>
      </c>
      <c r="E21" s="227"/>
      <c r="F21" s="228"/>
      <c r="G21" s="87" t="str">
        <f>C22</f>
        <v>BOISSET Jean-Pierre</v>
      </c>
      <c r="H21" s="87"/>
      <c r="I21" s="87"/>
      <c r="J21" s="226" t="str">
        <f>C18&amp;"  "&amp;"match 2"</f>
        <v>MA PHUOC Bich  match 2</v>
      </c>
      <c r="K21" s="227"/>
      <c r="L21" s="228"/>
      <c r="M21" s="136" t="s">
        <v>93</v>
      </c>
      <c r="N21" s="137" t="s">
        <v>94</v>
      </c>
      <c r="O21" s="138"/>
      <c r="P21" s="139" t="s">
        <v>95</v>
      </c>
      <c r="Q21" s="94" t="s">
        <v>96</v>
      </c>
      <c r="R21" s="95" t="s">
        <v>97</v>
      </c>
      <c r="S21" s="96" t="s">
        <v>103</v>
      </c>
      <c r="T21" s="96" t="s">
        <v>99</v>
      </c>
      <c r="U21" s="97" t="s">
        <v>100</v>
      </c>
      <c r="V21" s="84"/>
      <c r="W21" s="2"/>
    </row>
    <row r="22" spans="1:23" ht="42" customHeight="1" thickTop="1" x14ac:dyDescent="0.3">
      <c r="A22" s="2"/>
      <c r="B22" s="83"/>
      <c r="C22" s="140" t="str">
        <f>IF(ISBLANK('[7]A RENSEIGNER'!B42),"",'[7]A RENSEIGNER'!B42)</f>
        <v>BOISSET Jean-Pierre</v>
      </c>
      <c r="D22" s="141">
        <f>IF(ISBLANK('[7]POULE DE 2'!E29),"",'[7]POULE DE 2'!E29)</f>
        <v>44</v>
      </c>
      <c r="E22" s="141"/>
      <c r="F22" s="141">
        <f>'[7]POULE DE 2'!F29</f>
        <v>35</v>
      </c>
      <c r="G22" s="142"/>
      <c r="H22" s="143"/>
      <c r="I22" s="144"/>
      <c r="J22" s="141">
        <f>IF(ISBLANK('[7]POULE DE 2'!E37),"",'[7]POULE DE 2'!E37)</f>
        <v>47</v>
      </c>
      <c r="K22" s="141"/>
      <c r="L22" s="145">
        <f>'[7]POULE DE 2'!F37</f>
        <v>35</v>
      </c>
      <c r="M22" s="146">
        <f>IF('[7]POULE DE 2'!R29=0,"",'[7]POULE DE 2'!R29)</f>
        <v>91</v>
      </c>
      <c r="N22" s="147">
        <f>IF(ISERROR('[7]POULE DE 2'!S29=0),"",'[7]POULE DE 2'!S29)</f>
        <v>70</v>
      </c>
      <c r="O22" s="148"/>
      <c r="P22" s="149">
        <f>IF(ISERROR('[7]POULE DE 2'!T29),"",'[7]POULE DE 2'!T29)</f>
        <v>1.3</v>
      </c>
      <c r="Q22" s="150">
        <f>IF(ISERROR('[7]POULE DE 3 '!W29),"",'[7]POULE DE 2'!W29)</f>
        <v>0</v>
      </c>
      <c r="R22" s="151" t="str">
        <f>IF(ISERROR('[7]POULE DE 3 '!Y29),"",IF(ISBLANK('[7]A RENSEIGNER'!B42),"",IF('[7]POULE DE 2'!Y29=1,'[7]POULE DE 2'!Y29&amp;"er",'[7]POULE DE 2'!Y29&amp;"ème")))</f>
        <v>2ème</v>
      </c>
      <c r="S22" s="152">
        <f>IF(ISERROR('[7]POULE DE 3 '!Z29),"",'[7]POULE DE 2'!Z29)</f>
        <v>5</v>
      </c>
      <c r="T22" s="152">
        <f>IF(ISBLANK(C22),"",'[7]POULE DE 2'!AG29)</f>
        <v>0</v>
      </c>
      <c r="U22" s="153">
        <f>IF(ISERROR('[7]POULE DE 2'!AH29),"",'[7]POULE DE 2'!AH29)</f>
        <v>5</v>
      </c>
      <c r="V22" s="84"/>
      <c r="W22" s="2"/>
    </row>
    <row r="23" spans="1:23" ht="42" customHeight="1" x14ac:dyDescent="0.3">
      <c r="A23" s="2"/>
      <c r="B23" s="83"/>
      <c r="C23" s="229" t="str">
        <f>'[7]A RENSEIGNER'!C42</f>
        <v>R1</v>
      </c>
      <c r="D23" s="155"/>
      <c r="E23" s="155">
        <f>'[7]POULE DE 2'!J29</f>
        <v>0</v>
      </c>
      <c r="F23" s="155"/>
      <c r="G23" s="156"/>
      <c r="H23" s="157"/>
      <c r="I23" s="158"/>
      <c r="J23" s="155"/>
      <c r="K23" s="155">
        <f>'[7]POULE DE 2'!J37</f>
        <v>0</v>
      </c>
      <c r="L23" s="159"/>
      <c r="M23" s="160" t="s">
        <v>101</v>
      </c>
      <c r="N23" s="161"/>
      <c r="O23" s="162"/>
      <c r="P23" s="163" t="s">
        <v>102</v>
      </c>
      <c r="Q23" s="150"/>
      <c r="R23" s="152"/>
      <c r="S23" s="152"/>
      <c r="T23" s="152"/>
      <c r="U23" s="153"/>
      <c r="V23" s="84"/>
      <c r="W23" s="2"/>
    </row>
    <row r="24" spans="1:23" ht="42" customHeight="1" thickBot="1" x14ac:dyDescent="0.35">
      <c r="A24" s="2"/>
      <c r="B24" s="83"/>
      <c r="C24" s="164" t="str">
        <f>'[7]A RENSEIGNER'!D42</f>
        <v>ABASM</v>
      </c>
      <c r="D24" s="165">
        <f>'[7]POULE DE 2'!I29</f>
        <v>1.2571428571428571</v>
      </c>
      <c r="E24" s="166"/>
      <c r="F24" s="166">
        <f>IF(ISBLANK('[7]POULE DE 2'!G29),"",'[7]POULE DE 2'!G29)</f>
        <v>9</v>
      </c>
      <c r="G24" s="167"/>
      <c r="H24" s="168"/>
      <c r="I24" s="169"/>
      <c r="J24" s="165">
        <f>'[7]POULE DE 2'!I37</f>
        <v>1.3428571428571427</v>
      </c>
      <c r="K24" s="166"/>
      <c r="L24" s="170">
        <f>IF(ISBLANK('[7]POULE DE 2'!G37),"",'[7]POULE DE 2'!G37)</f>
        <v>6</v>
      </c>
      <c r="M24" s="171" t="str">
        <f>IF('[7]POULE DE 2'!U29=0,"",'[7]POULE DE 2'!U29)</f>
        <v/>
      </c>
      <c r="N24" s="172"/>
      <c r="O24" s="173">
        <f>IF('[7]POULE DE 2'!V29=0,"",'[7]POULE DE 2'!V29)</f>
        <v>9</v>
      </c>
      <c r="P24" s="174"/>
      <c r="Q24" s="175"/>
      <c r="R24" s="176"/>
      <c r="S24" s="176"/>
      <c r="T24" s="176"/>
      <c r="U24" s="177"/>
      <c r="V24" s="84"/>
      <c r="W24" s="2"/>
    </row>
    <row r="25" spans="1:23" ht="16.2" thickTop="1" x14ac:dyDescent="0.3">
      <c r="A25" s="2"/>
      <c r="B25" s="83"/>
      <c r="C25" s="4"/>
      <c r="D25" s="65"/>
      <c r="E25" s="65"/>
      <c r="F25" s="65"/>
      <c r="G25" s="65"/>
      <c r="H25" s="65"/>
      <c r="I25" s="65"/>
      <c r="J25" s="65"/>
      <c r="K25" s="65"/>
      <c r="L25" s="65"/>
      <c r="M25" s="4"/>
      <c r="N25" s="4"/>
      <c r="O25" s="4"/>
      <c r="P25" s="2"/>
      <c r="Q25" s="2"/>
      <c r="R25" s="2"/>
      <c r="S25" s="2"/>
      <c r="T25" s="2"/>
      <c r="U25" s="2"/>
      <c r="V25" s="84"/>
      <c r="W25" s="2"/>
    </row>
    <row r="26" spans="1:23" ht="16.2" thickBot="1" x14ac:dyDescent="0.35">
      <c r="A26" s="2"/>
      <c r="B26" s="217"/>
      <c r="C26" s="218"/>
      <c r="D26" s="219"/>
      <c r="E26" s="219"/>
      <c r="F26" s="219"/>
      <c r="G26" s="219"/>
      <c r="H26" s="219"/>
      <c r="I26" s="219"/>
      <c r="J26" s="219"/>
      <c r="K26" s="219"/>
      <c r="L26" s="219"/>
      <c r="M26" s="218"/>
      <c r="N26" s="218"/>
      <c r="O26" s="218"/>
      <c r="P26" s="220"/>
      <c r="Q26" s="220"/>
      <c r="R26" s="220"/>
      <c r="S26" s="220"/>
      <c r="T26" s="220"/>
      <c r="U26" s="220"/>
      <c r="V26" s="221"/>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17" priority="7" operator="equal">
      <formula>0</formula>
    </cfRule>
    <cfRule type="cellIs" dxfId="16" priority="8" operator="equal">
      <formula>2</formula>
    </cfRule>
    <cfRule type="cellIs" dxfId="15" priority="9" operator="equal">
      <formula>1</formula>
    </cfRule>
  </conditionalFormatting>
  <conditionalFormatting sqref="H19 K19 K23 E23">
    <cfRule type="containsErrors" dxfId="14" priority="6">
      <formula>ISERROR(E19)</formula>
    </cfRule>
  </conditionalFormatting>
  <conditionalFormatting sqref="C18">
    <cfRule type="expression" dxfId="13" priority="5">
      <formula>$R$18="1er"</formula>
    </cfRule>
  </conditionalFormatting>
  <conditionalFormatting sqref="R22:R24 R18:R20">
    <cfRule type="containsText" dxfId="12" priority="4" operator="containsText" text="1er">
      <formula>NOT(ISERROR(SEARCH("1er",R18)))</formula>
    </cfRule>
  </conditionalFormatting>
  <conditionalFormatting sqref="C22">
    <cfRule type="expression" dxfId="11" priority="3">
      <formula>$R$22="1er"</formula>
    </cfRule>
  </conditionalFormatting>
  <conditionalFormatting sqref="C19">
    <cfRule type="expression" dxfId="10" priority="2">
      <formula>$BK$95="1er"</formula>
    </cfRule>
  </conditionalFormatting>
  <conditionalFormatting sqref="C20">
    <cfRule type="expression" dxfId="9"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7952D-A0CF-49EF-A771-B5970558CA30}">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66"/>
    <col min="2" max="2" width="5.21875" style="66" customWidth="1"/>
    <col min="3" max="3" width="29.44140625" style="66" customWidth="1"/>
    <col min="4" max="4" width="12.109375" style="66" customWidth="1"/>
    <col min="5" max="6" width="9.109375" style="66" customWidth="1"/>
    <col min="7" max="7" width="11.6640625" style="66" customWidth="1"/>
    <col min="8" max="8" width="9.44140625" style="66" customWidth="1"/>
    <col min="9" max="9" width="9.109375" style="66" customWidth="1"/>
    <col min="10" max="10" width="11.21875" style="66" customWidth="1"/>
    <col min="11" max="12" width="9.109375" style="66" customWidth="1"/>
    <col min="13" max="13" width="15.21875" style="66" customWidth="1"/>
    <col min="14" max="15" width="10" style="66" customWidth="1"/>
    <col min="16" max="16" width="20.77734375" style="66" customWidth="1"/>
    <col min="17" max="17" width="17.44140625" style="66" customWidth="1"/>
    <col min="18" max="18" width="14.44140625" style="66" customWidth="1"/>
    <col min="19" max="19" width="19.44140625" style="66" customWidth="1"/>
    <col min="20" max="20" width="15.77734375" style="66" customWidth="1"/>
    <col min="21" max="21" width="14.44140625" style="66" customWidth="1"/>
    <col min="22" max="22" width="6.109375" style="66" customWidth="1"/>
    <col min="23" max="16384" width="11.5546875" style="66"/>
  </cols>
  <sheetData>
    <row r="1" spans="2:22" ht="70.95" customHeight="1" thickBot="1" x14ac:dyDescent="0.35">
      <c r="B1" s="2"/>
      <c r="C1" s="4"/>
      <c r="D1" s="65"/>
      <c r="E1" s="65"/>
      <c r="F1" s="65"/>
      <c r="G1" s="65"/>
      <c r="H1" s="65"/>
      <c r="I1" s="65"/>
      <c r="J1" s="65"/>
      <c r="K1" s="65"/>
      <c r="L1" s="65"/>
      <c r="M1" s="4"/>
      <c r="N1" s="4"/>
      <c r="O1" s="4"/>
      <c r="P1" s="2"/>
      <c r="Q1" s="2"/>
      <c r="R1" s="2"/>
      <c r="S1" s="2"/>
      <c r="T1" s="2"/>
      <c r="U1" s="2"/>
      <c r="V1" s="2"/>
    </row>
    <row r="2" spans="2:22" ht="16.2" thickTop="1" x14ac:dyDescent="0.3">
      <c r="B2" s="67"/>
      <c r="C2" s="68"/>
      <c r="D2" s="69"/>
      <c r="E2" s="69"/>
      <c r="F2" s="69"/>
      <c r="G2" s="69"/>
      <c r="H2" s="69"/>
      <c r="I2" s="69"/>
      <c r="J2" s="69"/>
      <c r="K2" s="69"/>
      <c r="L2" s="69"/>
      <c r="M2" s="68"/>
      <c r="N2" s="68"/>
      <c r="O2" s="68"/>
      <c r="P2" s="70"/>
      <c r="Q2" s="70"/>
      <c r="R2" s="70"/>
      <c r="S2" s="70"/>
      <c r="T2" s="70"/>
      <c r="U2" s="70"/>
      <c r="V2" s="71"/>
    </row>
    <row r="3" spans="2:22" ht="36.6" x14ac:dyDescent="0.5">
      <c r="B3" s="72"/>
      <c r="C3" s="73">
        <f>'[6]A RENSEIGNER'!$C$11</f>
        <v>44654</v>
      </c>
      <c r="D3" s="73"/>
      <c r="E3" s="73"/>
      <c r="F3" s="73"/>
      <c r="G3" s="73"/>
      <c r="H3" s="73"/>
      <c r="I3" s="73"/>
      <c r="J3" s="73"/>
      <c r="K3" s="73"/>
      <c r="L3" s="73"/>
      <c r="M3" s="73"/>
      <c r="N3" s="73"/>
      <c r="O3" s="73"/>
      <c r="P3" s="73"/>
      <c r="Q3" s="73"/>
      <c r="R3" s="73"/>
      <c r="S3" s="73"/>
      <c r="T3" s="73"/>
      <c r="U3" s="73"/>
      <c r="V3" s="74"/>
    </row>
    <row r="4" spans="2:22" ht="31.2" x14ac:dyDescent="0.6">
      <c r="B4" s="72"/>
      <c r="C4" s="75"/>
      <c r="D4" s="76"/>
      <c r="E4" s="76"/>
      <c r="F4" s="76"/>
      <c r="G4" s="76"/>
      <c r="H4" s="76"/>
      <c r="I4" s="76"/>
      <c r="J4" s="76"/>
      <c r="K4" s="76"/>
      <c r="L4" s="76"/>
      <c r="M4" s="75"/>
      <c r="N4" s="75"/>
      <c r="O4" s="75"/>
      <c r="P4" s="77"/>
      <c r="Q4" s="77"/>
      <c r="R4" s="77"/>
      <c r="S4" s="77"/>
      <c r="T4" s="78"/>
      <c r="U4" s="78"/>
      <c r="V4" s="74"/>
    </row>
    <row r="5" spans="2:22" ht="36.6" x14ac:dyDescent="0.5">
      <c r="B5" s="72"/>
      <c r="C5" s="79" t="str">
        <f>'[6]A RENSEIGNER'!$C$12</f>
        <v>LIVRY</v>
      </c>
      <c r="D5" s="79"/>
      <c r="E5" s="79"/>
      <c r="F5" s="79"/>
      <c r="G5" s="79"/>
      <c r="H5" s="79"/>
      <c r="I5" s="79"/>
      <c r="J5" s="79"/>
      <c r="K5" s="79"/>
      <c r="L5" s="79"/>
      <c r="M5" s="79"/>
      <c r="N5" s="79"/>
      <c r="O5" s="79"/>
      <c r="P5" s="79"/>
      <c r="Q5" s="79"/>
      <c r="R5" s="79"/>
      <c r="S5" s="79"/>
      <c r="T5" s="79"/>
      <c r="U5" s="79"/>
      <c r="V5" s="74"/>
    </row>
    <row r="6" spans="2:22" ht="31.2" x14ac:dyDescent="0.6">
      <c r="B6" s="72"/>
      <c r="C6" s="75"/>
      <c r="D6" s="76"/>
      <c r="E6" s="76"/>
      <c r="F6" s="76"/>
      <c r="G6" s="76"/>
      <c r="H6" s="76"/>
      <c r="I6" s="76"/>
      <c r="J6" s="76"/>
      <c r="K6" s="76"/>
      <c r="L6" s="76"/>
      <c r="M6" s="75"/>
      <c r="N6" s="75"/>
      <c r="O6" s="75"/>
      <c r="P6" s="77"/>
      <c r="Q6" s="77"/>
      <c r="R6" s="77"/>
      <c r="S6" s="77"/>
      <c r="T6" s="78"/>
      <c r="U6" s="78"/>
      <c r="V6" s="74"/>
    </row>
    <row r="7" spans="2:22" ht="36.6" x14ac:dyDescent="0.5">
      <c r="B7" s="72"/>
      <c r="C7" s="79" t="str">
        <f>"MODE DE JEU"&amp;"  "&amp;'[6]A RENSEIGNER'!$C$16</f>
        <v>MODE DE JEU  CADRE</v>
      </c>
      <c r="D7" s="79"/>
      <c r="E7" s="79"/>
      <c r="F7" s="79"/>
      <c r="G7" s="79"/>
      <c r="H7" s="79"/>
      <c r="I7" s="79"/>
      <c r="J7" s="79"/>
      <c r="K7" s="79"/>
      <c r="L7" s="79"/>
      <c r="M7" s="79"/>
      <c r="N7" s="79"/>
      <c r="O7" s="79"/>
      <c r="P7" s="79"/>
      <c r="Q7" s="79"/>
      <c r="R7" s="79"/>
      <c r="S7" s="79"/>
      <c r="T7" s="79"/>
      <c r="U7" s="79"/>
      <c r="V7" s="74"/>
    </row>
    <row r="8" spans="2:22" ht="31.2" x14ac:dyDescent="0.6">
      <c r="B8" s="72"/>
      <c r="C8" s="75"/>
      <c r="D8" s="75"/>
      <c r="E8" s="75"/>
      <c r="F8" s="75"/>
      <c r="G8" s="75"/>
      <c r="H8" s="75"/>
      <c r="I8" s="75"/>
      <c r="J8" s="75"/>
      <c r="K8" s="75"/>
      <c r="L8" s="75"/>
      <c r="M8" s="75"/>
      <c r="N8" s="75"/>
      <c r="O8" s="75"/>
      <c r="P8" s="75"/>
      <c r="Q8" s="75"/>
      <c r="R8" s="75"/>
      <c r="S8" s="77"/>
      <c r="T8" s="78"/>
      <c r="U8" s="78"/>
      <c r="V8" s="74"/>
    </row>
    <row r="9" spans="2:22" ht="36.6" x14ac:dyDescent="0.5">
      <c r="B9" s="72"/>
      <c r="C9" s="79" t="str">
        <f>"CATEGORIE"&amp;"  "&amp;'[6]A RENSEIGNER'!$C$17</f>
        <v>CATEGORIE  R1</v>
      </c>
      <c r="D9" s="79"/>
      <c r="E9" s="79"/>
      <c r="F9" s="79"/>
      <c r="G9" s="79"/>
      <c r="H9" s="79"/>
      <c r="I9" s="79"/>
      <c r="J9" s="79"/>
      <c r="K9" s="79"/>
      <c r="L9" s="79"/>
      <c r="M9" s="79"/>
      <c r="N9" s="79"/>
      <c r="O9" s="79"/>
      <c r="P9" s="79"/>
      <c r="Q9" s="79"/>
      <c r="R9" s="79"/>
      <c r="S9" s="79"/>
      <c r="T9" s="79"/>
      <c r="U9" s="79"/>
      <c r="V9" s="80"/>
    </row>
    <row r="10" spans="2:22" ht="31.2" x14ac:dyDescent="0.3">
      <c r="B10" s="81"/>
      <c r="C10" s="75"/>
      <c r="D10" s="75"/>
      <c r="E10" s="75"/>
      <c r="F10" s="75"/>
      <c r="G10" s="75"/>
      <c r="H10" s="75"/>
      <c r="I10" s="75"/>
      <c r="J10" s="75"/>
      <c r="K10" s="75"/>
      <c r="L10" s="75"/>
      <c r="M10" s="75"/>
      <c r="N10" s="75"/>
      <c r="O10" s="75"/>
      <c r="P10" s="75"/>
      <c r="Q10" s="75"/>
      <c r="R10" s="75"/>
      <c r="S10" s="75"/>
      <c r="T10" s="82"/>
      <c r="U10" s="82"/>
      <c r="V10" s="80"/>
    </row>
    <row r="11" spans="2:22" ht="36.6" x14ac:dyDescent="0.5">
      <c r="B11" s="72"/>
      <c r="C11" s="79" t="str">
        <f>"TOURNOI N°"&amp;"  "&amp;'[6]A RENSEIGNER'!$C$14</f>
        <v>TOURNOI N°  2</v>
      </c>
      <c r="D11" s="79"/>
      <c r="E11" s="79"/>
      <c r="F11" s="79"/>
      <c r="G11" s="79"/>
      <c r="H11" s="79"/>
      <c r="I11" s="79"/>
      <c r="J11" s="79"/>
      <c r="K11" s="79"/>
      <c r="L11" s="79"/>
      <c r="M11" s="79"/>
      <c r="N11" s="79"/>
      <c r="O11" s="79"/>
      <c r="P11" s="79"/>
      <c r="Q11" s="79"/>
      <c r="R11" s="79"/>
      <c r="S11" s="79"/>
      <c r="T11" s="79"/>
      <c r="U11" s="79"/>
      <c r="V11" s="74"/>
    </row>
    <row r="12" spans="2:22" ht="31.2" x14ac:dyDescent="0.6">
      <c r="B12" s="72"/>
      <c r="C12" s="75"/>
      <c r="D12" s="76"/>
      <c r="E12" s="76"/>
      <c r="F12" s="76"/>
      <c r="G12" s="76"/>
      <c r="H12" s="76"/>
      <c r="I12" s="76"/>
      <c r="J12" s="76"/>
      <c r="K12" s="76"/>
      <c r="L12" s="76"/>
      <c r="M12" s="75"/>
      <c r="N12" s="75"/>
      <c r="O12" s="75"/>
      <c r="P12" s="77"/>
      <c r="Q12" s="77"/>
      <c r="R12" s="77"/>
      <c r="S12" s="77"/>
      <c r="T12" s="78"/>
      <c r="U12" s="78"/>
      <c r="V12" s="74"/>
    </row>
    <row r="13" spans="2:22" ht="36.6" x14ac:dyDescent="0.5">
      <c r="B13" s="72"/>
      <c r="C13" s="79" t="str">
        <f>"POULE n°"&amp;"  "&amp;'[6]A RENSEIGNER'!$C$15</f>
        <v>POULE n°  3</v>
      </c>
      <c r="D13" s="79"/>
      <c r="E13" s="79"/>
      <c r="F13" s="79"/>
      <c r="G13" s="79"/>
      <c r="H13" s="79"/>
      <c r="I13" s="79"/>
      <c r="J13" s="79"/>
      <c r="K13" s="79"/>
      <c r="L13" s="79"/>
      <c r="M13" s="79"/>
      <c r="N13" s="79"/>
      <c r="O13" s="79"/>
      <c r="P13" s="79"/>
      <c r="Q13" s="79"/>
      <c r="R13" s="79"/>
      <c r="S13" s="79"/>
      <c r="T13" s="79"/>
      <c r="U13" s="79"/>
      <c r="V13" s="74"/>
    </row>
    <row r="14" spans="2:22" ht="31.2" x14ac:dyDescent="0.6">
      <c r="B14" s="72"/>
      <c r="C14" s="75"/>
      <c r="D14" s="75"/>
      <c r="E14" s="75"/>
      <c r="F14" s="75"/>
      <c r="G14" s="75"/>
      <c r="H14" s="75"/>
      <c r="I14" s="75"/>
      <c r="J14" s="75"/>
      <c r="K14" s="75"/>
      <c r="L14" s="75"/>
      <c r="M14" s="75"/>
      <c r="N14" s="75"/>
      <c r="O14" s="75"/>
      <c r="P14" s="75"/>
      <c r="Q14" s="75"/>
      <c r="R14" s="75"/>
      <c r="S14" s="77"/>
      <c r="T14" s="78"/>
      <c r="U14" s="78"/>
      <c r="V14" s="74"/>
    </row>
    <row r="15" spans="2:22" ht="36.6" x14ac:dyDescent="0.5">
      <c r="B15" s="72"/>
      <c r="C15" s="79" t="s">
        <v>91</v>
      </c>
      <c r="D15" s="79"/>
      <c r="E15" s="79"/>
      <c r="F15" s="79"/>
      <c r="G15" s="79"/>
      <c r="H15" s="79"/>
      <c r="I15" s="79"/>
      <c r="J15" s="79"/>
      <c r="K15" s="79"/>
      <c r="L15" s="79"/>
      <c r="M15" s="79"/>
      <c r="N15" s="79"/>
      <c r="O15" s="79"/>
      <c r="P15" s="79"/>
      <c r="Q15" s="79"/>
      <c r="R15" s="79"/>
      <c r="S15" s="79"/>
      <c r="T15" s="79"/>
      <c r="U15" s="79"/>
      <c r="V15" s="74"/>
    </row>
    <row r="16" spans="2:22" ht="16.2" thickBot="1" x14ac:dyDescent="0.35">
      <c r="B16" s="83"/>
      <c r="C16" s="4"/>
      <c r="D16" s="65"/>
      <c r="E16" s="65"/>
      <c r="F16" s="65"/>
      <c r="G16" s="65"/>
      <c r="H16" s="65"/>
      <c r="I16" s="65"/>
      <c r="J16" s="65"/>
      <c r="K16" s="65"/>
      <c r="L16" s="65"/>
      <c r="M16" s="4"/>
      <c r="N16" s="4"/>
      <c r="O16" s="4"/>
      <c r="P16" s="2"/>
      <c r="Q16" s="2"/>
      <c r="R16" s="2"/>
      <c r="S16" s="2"/>
      <c r="T16" s="2"/>
      <c r="U16" s="2"/>
      <c r="V16" s="84"/>
    </row>
    <row r="17" spans="2:22" ht="60.75" customHeight="1" thickTop="1" thickBot="1" x14ac:dyDescent="0.35">
      <c r="B17" s="83"/>
      <c r="C17" s="85" t="s">
        <v>92</v>
      </c>
      <c r="D17" s="86" t="str">
        <f>C18</f>
        <v>PONCE Frédéric</v>
      </c>
      <c r="E17" s="86"/>
      <c r="F17" s="86"/>
      <c r="G17" s="87" t="str">
        <f>C22</f>
        <v>WEILL Denis</v>
      </c>
      <c r="H17" s="87"/>
      <c r="I17" s="87"/>
      <c r="J17" s="88" t="str">
        <f>C26</f>
        <v>RAOULT Pierre Jean</v>
      </c>
      <c r="K17" s="88"/>
      <c r="L17" s="89"/>
      <c r="M17" s="90" t="s">
        <v>93</v>
      </c>
      <c r="N17" s="91" t="s">
        <v>94</v>
      </c>
      <c r="O17" s="92"/>
      <c r="P17" s="93" t="s">
        <v>95</v>
      </c>
      <c r="Q17" s="94" t="s">
        <v>96</v>
      </c>
      <c r="R17" s="95" t="s">
        <v>97</v>
      </c>
      <c r="S17" s="96" t="s">
        <v>98</v>
      </c>
      <c r="T17" s="96" t="s">
        <v>99</v>
      </c>
      <c r="U17" s="97" t="s">
        <v>100</v>
      </c>
      <c r="V17" s="84"/>
    </row>
    <row r="18" spans="2:22" ht="45" customHeight="1" thickTop="1" x14ac:dyDescent="0.3">
      <c r="B18" s="83"/>
      <c r="C18" s="98" t="str">
        <f>IF(ISBLANK('[6]A RENSEIGNER'!B28),"",'[6]A RENSEIGNER'!B28)</f>
        <v>PONCE Frédéric</v>
      </c>
      <c r="D18" s="99"/>
      <c r="E18" s="100"/>
      <c r="F18" s="101"/>
      <c r="G18" s="102">
        <f>IF(ISBLANK('[6]POULE DE 3 '!E36),"",'[6]POULE DE 3 '!E36)</f>
        <v>80</v>
      </c>
      <c r="H18" s="102"/>
      <c r="I18" s="102">
        <f>IF(ISBLANK('[6]POULE DE 3 '!F36),"",'[6]POULE DE 3 '!F36)</f>
        <v>29</v>
      </c>
      <c r="J18" s="102">
        <f>IF(ISBLANK('[6]POULE DE 3 '!E44),"",'[6]POULE DE 3 '!E44)</f>
        <v>80</v>
      </c>
      <c r="K18" s="102"/>
      <c r="L18" s="103">
        <f>IF(ISBLANK('[6]POULE DE 3 '!F44),"",'[6]POULE DE 3 '!F44)</f>
        <v>32</v>
      </c>
      <c r="M18" s="104">
        <f>IF('[6]POULE DE 3 '!R27=0,"",'[6]POULE DE 3 '!R27)</f>
        <v>160</v>
      </c>
      <c r="N18" s="105">
        <f>IF('[6]POULE DE 3 '!S27=0,"",'[6]POULE DE 3 '!S27)</f>
        <v>61</v>
      </c>
      <c r="O18" s="106"/>
      <c r="P18" s="107">
        <f>IF(ISERROR('[6]POULE DE 3 '!T27),"",'[6]POULE DE 3 '!T27)</f>
        <v>2.622950819672131</v>
      </c>
      <c r="Q18" s="108">
        <f>IF(ISERROR('[6]POULE DE 3 '!W27),"",'[6]POULE DE 3 '!W27)</f>
        <v>4</v>
      </c>
      <c r="R18" s="109" t="str">
        <f>IF(ISERROR('[6]POULE DE 3 '!Y27),"",IF(ISBLANK('[6]A RENSEIGNER'!B28),"",IF('[6]POULE DE 3 '!Y27=1,'[6]POULE DE 3 '!Y27&amp;"er",'[6]POULE DE 3 '!Y27&amp;"ème")))</f>
        <v>1er</v>
      </c>
      <c r="S18" s="110">
        <f>IF(ISERROR('[6]POULE DE 3 '!Z27),"",'[6]POULE DE 3 '!Z27)</f>
        <v>8</v>
      </c>
      <c r="T18" s="110">
        <f>IF(ISBLANK(C18),"",'[6]POULE DE 3 '!AG27)</f>
        <v>2</v>
      </c>
      <c r="U18" s="111">
        <f>IF(ISERROR('[6]POULE DE 3 '!AH27),"",'[6]POULE DE 3 '!AH27)</f>
        <v>10</v>
      </c>
      <c r="V18" s="84"/>
    </row>
    <row r="19" spans="2:22" ht="45" customHeight="1" x14ac:dyDescent="0.3">
      <c r="B19" s="83"/>
      <c r="C19" s="112" t="str">
        <f>'[6]A RENSEIGNER'!C28</f>
        <v>R1</v>
      </c>
      <c r="D19" s="113"/>
      <c r="E19" s="114"/>
      <c r="F19" s="115"/>
      <c r="G19" s="116"/>
      <c r="H19" s="116">
        <f>'[6]POULE DE 3 '!J36</f>
        <v>2</v>
      </c>
      <c r="I19" s="116"/>
      <c r="J19" s="116"/>
      <c r="K19" s="116">
        <f>'[6]POULE DE 3 '!J44</f>
        <v>2</v>
      </c>
      <c r="L19" s="117"/>
      <c r="M19" s="118" t="s">
        <v>101</v>
      </c>
      <c r="N19" s="119"/>
      <c r="O19" s="120" t="s">
        <v>102</v>
      </c>
      <c r="P19" s="121"/>
      <c r="Q19" s="108"/>
      <c r="R19" s="110"/>
      <c r="S19" s="110"/>
      <c r="T19" s="110"/>
      <c r="U19" s="111"/>
      <c r="V19" s="84"/>
    </row>
    <row r="20" spans="2:22" ht="45" customHeight="1" thickBot="1" x14ac:dyDescent="0.35">
      <c r="B20" s="83"/>
      <c r="C20" s="122" t="str">
        <f>'[6]A RENSEIGNER'!D28</f>
        <v>ABMA</v>
      </c>
      <c r="D20" s="123"/>
      <c r="E20" s="124"/>
      <c r="F20" s="125"/>
      <c r="G20" s="126">
        <f>+'[6]POULE DE 3 '!I36</f>
        <v>2.7586206896551726</v>
      </c>
      <c r="H20" s="127"/>
      <c r="I20" s="127">
        <f>IF(ISBLANK('[6]POULE DE 3 '!G36),"",'[6]POULE DE 3 '!G36)</f>
        <v>13</v>
      </c>
      <c r="J20" s="126">
        <f>+'[6]POULE DE 3 '!I44</f>
        <v>2.5</v>
      </c>
      <c r="K20" s="127"/>
      <c r="L20" s="128">
        <f>IF(ISBLANK('[6]POULE DE 3 '!G44),"",'[6]POULE DE 3 '!G44)</f>
        <v>17</v>
      </c>
      <c r="M20" s="129">
        <f>IF('[6]POULE DE 3 '!U27=0,"",'[6]POULE DE 3 '!U27)</f>
        <v>2.7586206896551726</v>
      </c>
      <c r="N20" s="130"/>
      <c r="O20" s="131">
        <f>IF('[6]POULE DE 3 '!V27=0,"",'[6]POULE DE 3 '!V27)</f>
        <v>17</v>
      </c>
      <c r="P20" s="132"/>
      <c r="Q20" s="133"/>
      <c r="R20" s="134"/>
      <c r="S20" s="134"/>
      <c r="T20" s="134"/>
      <c r="U20" s="135"/>
      <c r="V20" s="84"/>
    </row>
    <row r="21" spans="2:22" ht="60.75" customHeight="1" thickTop="1" thickBot="1" x14ac:dyDescent="0.35">
      <c r="B21" s="83"/>
      <c r="C21" s="85" t="s">
        <v>92</v>
      </c>
      <c r="D21" s="86" t="str">
        <f>D17</f>
        <v>PONCE Frédéric</v>
      </c>
      <c r="E21" s="86"/>
      <c r="F21" s="86"/>
      <c r="G21" s="87" t="str">
        <f>G17</f>
        <v>WEILL Denis</v>
      </c>
      <c r="H21" s="87"/>
      <c r="I21" s="87"/>
      <c r="J21" s="88" t="str">
        <f>J17</f>
        <v>RAOULT Pierre Jean</v>
      </c>
      <c r="K21" s="88"/>
      <c r="L21" s="89"/>
      <c r="M21" s="136" t="s">
        <v>93</v>
      </c>
      <c r="N21" s="137" t="s">
        <v>94</v>
      </c>
      <c r="O21" s="138"/>
      <c r="P21" s="139" t="s">
        <v>95</v>
      </c>
      <c r="Q21" s="94" t="s">
        <v>96</v>
      </c>
      <c r="R21" s="95" t="s">
        <v>97</v>
      </c>
      <c r="S21" s="96" t="s">
        <v>103</v>
      </c>
      <c r="T21" s="96" t="s">
        <v>99</v>
      </c>
      <c r="U21" s="97" t="s">
        <v>100</v>
      </c>
      <c r="V21" s="84"/>
    </row>
    <row r="22" spans="2:22" ht="43.95" customHeight="1" thickTop="1" x14ac:dyDescent="0.3">
      <c r="B22" s="83"/>
      <c r="C22" s="140" t="str">
        <f>IF(ISBLANK('[6]A RENSEIGNER'!B29),"",'[6]A RENSEIGNER'!B29)</f>
        <v>WEILL Denis</v>
      </c>
      <c r="D22" s="141">
        <f>IF(ISBLANK('[6]POULE DE 3 '!E37),"",'[6]POULE DE 3 '!E37)</f>
        <v>71</v>
      </c>
      <c r="E22" s="141"/>
      <c r="F22" s="141">
        <f>IF(ISBLANK('[6]POULE DE 3 '!F37),"",'[6]POULE DE 3 '!F37)</f>
        <v>29</v>
      </c>
      <c r="G22" s="142"/>
      <c r="H22" s="143"/>
      <c r="I22" s="144"/>
      <c r="J22" s="141">
        <f>IF(ISBLANK('[6]POULE DE 3 '!E28),"",'[6]POULE DE 3 '!E28)</f>
        <v>80</v>
      </c>
      <c r="K22" s="141"/>
      <c r="L22" s="145">
        <f>IF(ISBLANK('[6]POULE DE 3 '!F28),"",'[6]POULE DE 3 '!F28)</f>
        <v>22</v>
      </c>
      <c r="M22" s="146">
        <f>IF('[6]POULE DE 3 '!R28=0,"",'[6]POULE DE 3 '!R28)</f>
        <v>151</v>
      </c>
      <c r="N22" s="147">
        <f>IF(ISERROR('[6]POULE DE 3 '!S28),"",'[6]POULE DE 3 '!S28)</f>
        <v>51</v>
      </c>
      <c r="O22" s="148"/>
      <c r="P22" s="149">
        <f>IF(ISERROR('[6]POULE DE 3 '!T28),"",'[6]POULE DE 3 '!T28)</f>
        <v>2.9607843137254903</v>
      </c>
      <c r="Q22" s="150">
        <f>IF(ISERROR('[6]POULE DE 3 '!W28),"",'[6]POULE DE 3 '!W28)</f>
        <v>2</v>
      </c>
      <c r="R22" s="151" t="str">
        <f>IF(ISERROR('[6]POULE DE 3 '!Y28),"",IF(ISBLANK('[6]A RENSEIGNER'!B29),"",IF('[6]POULE DE 3 '!Y28=1,'[6]POULE DE 3 '!Y28&amp;"er",'[6]POULE DE 3 '!Y28&amp;"ème")))</f>
        <v>2ème</v>
      </c>
      <c r="S22" s="152">
        <f>IF(ISERROR('[6]POULE DE 3 '!Z28),"",'[6]POULE DE 3 '!Z28)</f>
        <v>5</v>
      </c>
      <c r="T22" s="152">
        <f>+'[6]POULE DE 3 '!AG28</f>
        <v>2</v>
      </c>
      <c r="U22" s="153">
        <f>IF(ISERROR('[6]POULE DE 3 '!AH28),"",'[6]POULE DE 3 '!AH28)</f>
        <v>7</v>
      </c>
      <c r="V22" s="84"/>
    </row>
    <row r="23" spans="2:22" ht="43.95" customHeight="1" x14ac:dyDescent="0.3">
      <c r="B23" s="83"/>
      <c r="C23" s="154" t="str">
        <f>'[6]A RENSEIGNER'!C29</f>
        <v>R1</v>
      </c>
      <c r="D23" s="155"/>
      <c r="E23" s="155">
        <f>'[6]POULE DE 3 '!J37</f>
        <v>0</v>
      </c>
      <c r="F23" s="155"/>
      <c r="G23" s="156"/>
      <c r="H23" s="157"/>
      <c r="I23" s="158"/>
      <c r="J23" s="155"/>
      <c r="K23" s="155">
        <f>'[6]POULE DE 3 '!J28</f>
        <v>2</v>
      </c>
      <c r="L23" s="159"/>
      <c r="M23" s="160" t="s">
        <v>101</v>
      </c>
      <c r="N23" s="161"/>
      <c r="O23" s="162"/>
      <c r="P23" s="163" t="s">
        <v>102</v>
      </c>
      <c r="Q23" s="150"/>
      <c r="R23" s="152"/>
      <c r="S23" s="152"/>
      <c r="T23" s="152"/>
      <c r="U23" s="153"/>
      <c r="V23" s="84"/>
    </row>
    <row r="24" spans="2:22" ht="43.95" customHeight="1" thickBot="1" x14ac:dyDescent="0.35">
      <c r="B24" s="83"/>
      <c r="C24" s="164" t="str">
        <f>'[6]A RENSEIGNER'!D29</f>
        <v>ABASM</v>
      </c>
      <c r="D24" s="165">
        <f>+'[6]POULE DE 3 '!I37</f>
        <v>2.4482758620689653</v>
      </c>
      <c r="E24" s="166"/>
      <c r="F24" s="166">
        <f>IF(ISBLANK('[6]POULE DE 3 '!G37),"",'[6]POULE DE 3 '!G37)</f>
        <v>11</v>
      </c>
      <c r="G24" s="167"/>
      <c r="H24" s="168"/>
      <c r="I24" s="169"/>
      <c r="J24" s="165">
        <f>+'[6]POULE DE 3 '!I28</f>
        <v>3.6363636363636362</v>
      </c>
      <c r="K24" s="166"/>
      <c r="L24" s="170">
        <f>IF(ISBLANK('[6]POULE DE 3 '!G28),"",'[6]POULE DE 3 '!G28)</f>
        <v>14</v>
      </c>
      <c r="M24" s="171">
        <f>IF('[6]POULE DE 3 '!U28=0,"",'[6]POULE DE 3 '!U28)</f>
        <v>3.6363636363636362</v>
      </c>
      <c r="N24" s="172"/>
      <c r="O24" s="173">
        <f>IF('[6]POULE DE 3 '!V28=0,"",'[6]POULE DE 3 '!V28)</f>
        <v>14</v>
      </c>
      <c r="P24" s="174"/>
      <c r="Q24" s="175"/>
      <c r="R24" s="176"/>
      <c r="S24" s="176"/>
      <c r="T24" s="176"/>
      <c r="U24" s="177"/>
      <c r="V24" s="84"/>
    </row>
    <row r="25" spans="2:22" ht="60.75" customHeight="1" thickTop="1" thickBot="1" x14ac:dyDescent="0.35">
      <c r="B25" s="83"/>
      <c r="C25" s="85" t="s">
        <v>92</v>
      </c>
      <c r="D25" s="86" t="str">
        <f>$D$21</f>
        <v>PONCE Frédéric</v>
      </c>
      <c r="E25" s="86"/>
      <c r="F25" s="86"/>
      <c r="G25" s="87" t="str">
        <f>$G$21</f>
        <v>WEILL Denis</v>
      </c>
      <c r="H25" s="87"/>
      <c r="I25" s="87"/>
      <c r="J25" s="88" t="str">
        <f>$J$21</f>
        <v>RAOULT Pierre Jean</v>
      </c>
      <c r="K25" s="88"/>
      <c r="L25" s="89"/>
      <c r="M25" s="178" t="s">
        <v>93</v>
      </c>
      <c r="N25" s="179" t="s">
        <v>94</v>
      </c>
      <c r="O25" s="180"/>
      <c r="P25" s="181" t="s">
        <v>95</v>
      </c>
      <c r="Q25" s="94" t="s">
        <v>96</v>
      </c>
      <c r="R25" s="95" t="s">
        <v>97</v>
      </c>
      <c r="S25" s="96" t="s">
        <v>103</v>
      </c>
      <c r="T25" s="96" t="s">
        <v>99</v>
      </c>
      <c r="U25" s="97" t="s">
        <v>100</v>
      </c>
      <c r="V25" s="84"/>
    </row>
    <row r="26" spans="2:22" ht="46.95" customHeight="1" thickTop="1" x14ac:dyDescent="0.3">
      <c r="B26" s="83"/>
      <c r="C26" s="182" t="str">
        <f>IF(ISBLANK('[6]A RENSEIGNER'!B30),"",'[6]A RENSEIGNER'!B30)</f>
        <v>RAOULT Pierre Jean</v>
      </c>
      <c r="D26" s="183">
        <f>IF(ISBLANK('[6]POULE DE 3 '!E46),"",'[6]POULE DE 3 '!E46)</f>
        <v>73</v>
      </c>
      <c r="E26" s="183"/>
      <c r="F26" s="183">
        <f>+'[6]POULE DE 3 '!F46</f>
        <v>32</v>
      </c>
      <c r="G26" s="183">
        <f>IF(ISBLANK('[6]POULE DE 3 '!E29),"",'[6]POULE DE 3 '!E29)</f>
        <v>71</v>
      </c>
      <c r="H26" s="183"/>
      <c r="I26" s="183">
        <f>+'[6]POULE DE 3 '!F29</f>
        <v>22</v>
      </c>
      <c r="J26" s="184"/>
      <c r="K26" s="185"/>
      <c r="L26" s="186"/>
      <c r="M26" s="187">
        <f>IF('[6]POULE DE 3 '!R29=0,"",'[6]POULE DE 3 '!R29)</f>
        <v>144</v>
      </c>
      <c r="N26" s="188">
        <f>IF(ISERROR('[6]POULE DE 3 '!S29),"",'[6]POULE DE 3 '!S29)</f>
        <v>54</v>
      </c>
      <c r="O26" s="189"/>
      <c r="P26" s="190">
        <f>IF(ISERROR('[6]POULE DE 3 '!T29),"",'[6]POULE DE 3 '!T29)</f>
        <v>2.6666666666666665</v>
      </c>
      <c r="Q26" s="191">
        <f>IF(ISERROR('[6]POULE DE 3 '!W29),"",'[6]POULE DE 3 '!W29)</f>
        <v>0</v>
      </c>
      <c r="R26" s="192" t="str">
        <f>IF(ISERROR('[6]POULE DE 3 '!Y29),"",IF(ISBLANK('[6]A RENSEIGNER'!B30),"",IF('[6]POULE DE 3 '!Y29=1,'[6]POULE DE 3 '!Y29&amp;"er",'[6]POULE DE 3 '!Y29&amp;"ème")))</f>
        <v>3ème</v>
      </c>
      <c r="S26" s="193">
        <f>IF(ISERROR('[6]POULE DE 3 '!Z29),"",'[6]POULE DE 3 '!Z29)</f>
        <v>3</v>
      </c>
      <c r="T26" s="193">
        <f>+'[6]POULE DE 3 '!AG29</f>
        <v>0</v>
      </c>
      <c r="U26" s="194">
        <f>IF(ISERROR('[6]POULE DE 3 '!AH29),"",'[6]POULE DE 3 '!AH29)</f>
        <v>3</v>
      </c>
      <c r="V26" s="84"/>
    </row>
    <row r="27" spans="2:22" ht="46.95" customHeight="1" x14ac:dyDescent="0.3">
      <c r="B27" s="83"/>
      <c r="C27" s="195" t="str">
        <f>'[6]A RENSEIGNER'!C30</f>
        <v>R1</v>
      </c>
      <c r="D27" s="196"/>
      <c r="E27" s="196">
        <f>'[6]POULE DE 3 '!J46</f>
        <v>0</v>
      </c>
      <c r="F27" s="196"/>
      <c r="G27" s="196"/>
      <c r="H27" s="196">
        <f>'[6]POULE DE 3 '!J29</f>
        <v>0</v>
      </c>
      <c r="I27" s="196"/>
      <c r="J27" s="197"/>
      <c r="K27" s="198"/>
      <c r="L27" s="199"/>
      <c r="M27" s="200" t="s">
        <v>101</v>
      </c>
      <c r="N27" s="201"/>
      <c r="O27" s="202" t="s">
        <v>102</v>
      </c>
      <c r="P27" s="203"/>
      <c r="Q27" s="191"/>
      <c r="R27" s="193"/>
      <c r="S27" s="193"/>
      <c r="T27" s="193"/>
      <c r="U27" s="194"/>
      <c r="V27" s="84"/>
    </row>
    <row r="28" spans="2:22" ht="46.95" customHeight="1" thickBot="1" x14ac:dyDescent="0.35">
      <c r="B28" s="83"/>
      <c r="C28" s="204" t="str">
        <f>'[6]A RENSEIGNER'!D30</f>
        <v>ABASM</v>
      </c>
      <c r="D28" s="205">
        <f>+'[6]POULE DE 3 '!I46</f>
        <v>2.28125</v>
      </c>
      <c r="E28" s="206"/>
      <c r="F28" s="206">
        <f>IF(ISBLANK('[6]POULE DE 3 '!G46),"",'[6]POULE DE 3 '!G46)</f>
        <v>20</v>
      </c>
      <c r="G28" s="205">
        <f>+'[6]POULE DE 3 '!I29</f>
        <v>3.2272727272727271</v>
      </c>
      <c r="H28" s="206"/>
      <c r="I28" s="206">
        <f>IF(ISBLANK('[6]POULE DE 3 '!G29),"",'[6]POULE DE 3 '!G29)</f>
        <v>12</v>
      </c>
      <c r="J28" s="207"/>
      <c r="K28" s="208"/>
      <c r="L28" s="209"/>
      <c r="M28" s="210" t="str">
        <f>IF('[6]POULE DE 3 '!U29=0,"",'[6]POULE DE 3 '!U29)</f>
        <v/>
      </c>
      <c r="N28" s="211"/>
      <c r="O28" s="212">
        <f>IF('[6]POULE DE 3 '!V29=0,"",'[6]POULE DE 3 '!V29)</f>
        <v>20</v>
      </c>
      <c r="P28" s="213"/>
      <c r="Q28" s="214"/>
      <c r="R28" s="215"/>
      <c r="S28" s="215"/>
      <c r="T28" s="215"/>
      <c r="U28" s="216"/>
      <c r="V28" s="84"/>
    </row>
    <row r="29" spans="2:22" ht="16.2" thickTop="1" x14ac:dyDescent="0.3">
      <c r="B29" s="83"/>
      <c r="C29" s="4"/>
      <c r="D29" s="65"/>
      <c r="E29" s="65"/>
      <c r="F29" s="65"/>
      <c r="G29" s="65"/>
      <c r="H29" s="65"/>
      <c r="I29" s="65"/>
      <c r="J29" s="65"/>
      <c r="K29" s="65"/>
      <c r="L29" s="65"/>
      <c r="M29" s="4"/>
      <c r="N29" s="4"/>
      <c r="O29" s="4"/>
      <c r="P29" s="2"/>
      <c r="Q29" s="2"/>
      <c r="R29" s="2"/>
      <c r="S29" s="2"/>
      <c r="T29" s="2"/>
      <c r="U29" s="2"/>
      <c r="V29" s="84"/>
    </row>
    <row r="30" spans="2:22" ht="16.2" thickBot="1" x14ac:dyDescent="0.35">
      <c r="B30" s="217"/>
      <c r="C30" s="218"/>
      <c r="D30" s="219"/>
      <c r="E30" s="219"/>
      <c r="F30" s="219"/>
      <c r="G30" s="219"/>
      <c r="H30" s="219"/>
      <c r="I30" s="219"/>
      <c r="J30" s="219"/>
      <c r="K30" s="219"/>
      <c r="L30" s="219"/>
      <c r="M30" s="218"/>
      <c r="N30" s="218"/>
      <c r="O30" s="218"/>
      <c r="P30" s="220"/>
      <c r="Q30" s="220"/>
      <c r="R30" s="220"/>
      <c r="S30" s="220"/>
      <c r="T30" s="220"/>
      <c r="U30" s="220"/>
      <c r="V30" s="22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5" priority="6" operator="equal">
      <formula>0</formula>
    </cfRule>
    <cfRule type="cellIs" dxfId="24" priority="7" operator="equal">
      <formula>2</formula>
    </cfRule>
    <cfRule type="cellIs" dxfId="23" priority="8" operator="equal">
      <formula>1</formula>
    </cfRule>
  </conditionalFormatting>
  <conditionalFormatting sqref="H19 K19 K23 E23 E27 H27">
    <cfRule type="containsErrors" dxfId="22" priority="5">
      <formula>ISERROR(E19)</formula>
    </cfRule>
  </conditionalFormatting>
  <conditionalFormatting sqref="C18">
    <cfRule type="expression" dxfId="21" priority="4">
      <formula>$R$18="1er"</formula>
    </cfRule>
  </conditionalFormatting>
  <conditionalFormatting sqref="R22:R24 R18:R20 R26:R28">
    <cfRule type="containsText" dxfId="20" priority="3" operator="containsText" text="1er">
      <formula>NOT(ISERROR(SEARCH("1er",R18)))</formula>
    </cfRule>
  </conditionalFormatting>
  <conditionalFormatting sqref="C22">
    <cfRule type="expression" dxfId="19" priority="2">
      <formula>$R$22="1er"</formula>
    </cfRule>
  </conditionalFormatting>
  <conditionalFormatting sqref="C26">
    <cfRule type="expression" dxfId="1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FAAC5-3883-4487-AE65-348208A40247}">
  <sheetPr>
    <tabColor theme="3" tint="0.39997558519241921"/>
    <pageSetUpPr fitToPage="1"/>
  </sheetPr>
  <dimension ref="B1:V31"/>
  <sheetViews>
    <sheetView showGridLines="0" topLeftCell="A16" zoomScale="55" zoomScaleNormal="55" workbookViewId="0">
      <selection activeCell="W27" sqref="W27"/>
    </sheetView>
  </sheetViews>
  <sheetFormatPr baseColWidth="10" defaultRowHeight="15.6" x14ac:dyDescent="0.3"/>
  <cols>
    <col min="1" max="1" width="11.5546875" style="66"/>
    <col min="2" max="2" width="5.21875" style="66" customWidth="1"/>
    <col min="3" max="3" width="29.44140625" style="66" customWidth="1"/>
    <col min="4" max="4" width="12.109375" style="66" customWidth="1"/>
    <col min="5" max="6" width="9.109375" style="66" customWidth="1"/>
    <col min="7" max="7" width="11.6640625" style="66" customWidth="1"/>
    <col min="8" max="8" width="9.44140625" style="66" customWidth="1"/>
    <col min="9" max="9" width="9.109375" style="66" customWidth="1"/>
    <col min="10" max="10" width="11.21875" style="66" customWidth="1"/>
    <col min="11" max="12" width="9.109375" style="66" customWidth="1"/>
    <col min="13" max="13" width="15.21875" style="66" customWidth="1"/>
    <col min="14" max="15" width="10" style="66" customWidth="1"/>
    <col min="16" max="16" width="20.77734375" style="66" customWidth="1"/>
    <col min="17" max="17" width="17.44140625" style="66" customWidth="1"/>
    <col min="18" max="18" width="14.44140625" style="66" customWidth="1"/>
    <col min="19" max="19" width="19.44140625" style="66" customWidth="1"/>
    <col min="20" max="20" width="15.77734375" style="66" customWidth="1"/>
    <col min="21" max="21" width="14.44140625" style="66" customWidth="1"/>
    <col min="22" max="22" width="6.109375" style="66" customWidth="1"/>
    <col min="23" max="16384" width="11.5546875" style="66"/>
  </cols>
  <sheetData>
    <row r="1" spans="2:22" ht="70.95" customHeight="1" thickBot="1" x14ac:dyDescent="0.35">
      <c r="B1" s="2"/>
      <c r="C1" s="4"/>
      <c r="D1" s="65"/>
      <c r="E1" s="65"/>
      <c r="F1" s="65"/>
      <c r="G1" s="65"/>
      <c r="H1" s="65"/>
      <c r="I1" s="65"/>
      <c r="J1" s="65"/>
      <c r="K1" s="65"/>
      <c r="L1" s="65"/>
      <c r="M1" s="4"/>
      <c r="N1" s="4"/>
      <c r="O1" s="4"/>
      <c r="P1" s="2"/>
      <c r="Q1" s="2"/>
      <c r="R1" s="2"/>
      <c r="S1" s="2"/>
      <c r="T1" s="2"/>
      <c r="U1" s="2"/>
      <c r="V1" s="2"/>
    </row>
    <row r="2" spans="2:22" ht="16.2" thickTop="1" x14ac:dyDescent="0.3">
      <c r="B2" s="67"/>
      <c r="C2" s="68"/>
      <c r="D2" s="69"/>
      <c r="E2" s="69"/>
      <c r="F2" s="69"/>
      <c r="G2" s="69"/>
      <c r="H2" s="69"/>
      <c r="I2" s="69"/>
      <c r="J2" s="69"/>
      <c r="K2" s="69"/>
      <c r="L2" s="69"/>
      <c r="M2" s="68"/>
      <c r="N2" s="68"/>
      <c r="O2" s="68"/>
      <c r="P2" s="70"/>
      <c r="Q2" s="70"/>
      <c r="R2" s="70"/>
      <c r="S2" s="70"/>
      <c r="T2" s="70"/>
      <c r="U2" s="70"/>
      <c r="V2" s="71"/>
    </row>
    <row r="3" spans="2:22" ht="36.6" x14ac:dyDescent="0.5">
      <c r="B3" s="72"/>
      <c r="C3" s="73">
        <f>'[5]A RENSEIGNER'!$C$11</f>
        <v>44654</v>
      </c>
      <c r="D3" s="73"/>
      <c r="E3" s="73"/>
      <c r="F3" s="73"/>
      <c r="G3" s="73"/>
      <c r="H3" s="73"/>
      <c r="I3" s="73"/>
      <c r="J3" s="73"/>
      <c r="K3" s="73"/>
      <c r="L3" s="73"/>
      <c r="M3" s="73"/>
      <c r="N3" s="73"/>
      <c r="O3" s="73"/>
      <c r="P3" s="73"/>
      <c r="Q3" s="73"/>
      <c r="R3" s="73"/>
      <c r="S3" s="73"/>
      <c r="T3" s="73"/>
      <c r="U3" s="73"/>
      <c r="V3" s="74"/>
    </row>
    <row r="4" spans="2:22" ht="31.2" x14ac:dyDescent="0.6">
      <c r="B4" s="72"/>
      <c r="C4" s="75"/>
      <c r="D4" s="76"/>
      <c r="E4" s="76"/>
      <c r="F4" s="76"/>
      <c r="G4" s="76"/>
      <c r="H4" s="76"/>
      <c r="I4" s="76"/>
      <c r="J4" s="76"/>
      <c r="K4" s="76"/>
      <c r="L4" s="76"/>
      <c r="M4" s="75"/>
      <c r="N4" s="75"/>
      <c r="O4" s="75"/>
      <c r="P4" s="77"/>
      <c r="Q4" s="77"/>
      <c r="R4" s="77"/>
      <c r="S4" s="77"/>
      <c r="T4" s="78"/>
      <c r="U4" s="78"/>
      <c r="V4" s="74"/>
    </row>
    <row r="5" spans="2:22" ht="36.6" x14ac:dyDescent="0.5">
      <c r="B5" s="72"/>
      <c r="C5" s="79" t="str">
        <f>'[5]A RENSEIGNER'!$C$12</f>
        <v>LIVRY</v>
      </c>
      <c r="D5" s="79"/>
      <c r="E5" s="79"/>
      <c r="F5" s="79"/>
      <c r="G5" s="79"/>
      <c r="H5" s="79"/>
      <c r="I5" s="79"/>
      <c r="J5" s="79"/>
      <c r="K5" s="79"/>
      <c r="L5" s="79"/>
      <c r="M5" s="79"/>
      <c r="N5" s="79"/>
      <c r="O5" s="79"/>
      <c r="P5" s="79"/>
      <c r="Q5" s="79"/>
      <c r="R5" s="79"/>
      <c r="S5" s="79"/>
      <c r="T5" s="79"/>
      <c r="U5" s="79"/>
      <c r="V5" s="74"/>
    </row>
    <row r="6" spans="2:22" ht="31.2" x14ac:dyDescent="0.6">
      <c r="B6" s="72"/>
      <c r="C6" s="75"/>
      <c r="D6" s="76"/>
      <c r="E6" s="76"/>
      <c r="F6" s="76"/>
      <c r="G6" s="76"/>
      <c r="H6" s="76"/>
      <c r="I6" s="76"/>
      <c r="J6" s="76"/>
      <c r="K6" s="76"/>
      <c r="L6" s="76"/>
      <c r="M6" s="75"/>
      <c r="N6" s="75"/>
      <c r="O6" s="75"/>
      <c r="P6" s="77"/>
      <c r="Q6" s="77"/>
      <c r="R6" s="77"/>
      <c r="S6" s="77"/>
      <c r="T6" s="78"/>
      <c r="U6" s="78"/>
      <c r="V6" s="74"/>
    </row>
    <row r="7" spans="2:22" ht="36.6" x14ac:dyDescent="0.5">
      <c r="B7" s="72"/>
      <c r="C7" s="79" t="str">
        <f>"MODE DE JEU"&amp;"  "&amp;'[5]A RENSEIGNER'!$C$16</f>
        <v>MODE DE JEU  CADRE</v>
      </c>
      <c r="D7" s="79"/>
      <c r="E7" s="79"/>
      <c r="F7" s="79"/>
      <c r="G7" s="79"/>
      <c r="H7" s="79"/>
      <c r="I7" s="79"/>
      <c r="J7" s="79"/>
      <c r="K7" s="79"/>
      <c r="L7" s="79"/>
      <c r="M7" s="79"/>
      <c r="N7" s="79"/>
      <c r="O7" s="79"/>
      <c r="P7" s="79"/>
      <c r="Q7" s="79"/>
      <c r="R7" s="79"/>
      <c r="S7" s="79"/>
      <c r="T7" s="79"/>
      <c r="U7" s="79"/>
      <c r="V7" s="74"/>
    </row>
    <row r="8" spans="2:22" ht="31.2" x14ac:dyDescent="0.6">
      <c r="B8" s="72"/>
      <c r="C8" s="75"/>
      <c r="D8" s="75"/>
      <c r="E8" s="75"/>
      <c r="F8" s="75"/>
      <c r="G8" s="75"/>
      <c r="H8" s="75"/>
      <c r="I8" s="75"/>
      <c r="J8" s="75"/>
      <c r="K8" s="75"/>
      <c r="L8" s="75"/>
      <c r="M8" s="75"/>
      <c r="N8" s="75"/>
      <c r="O8" s="75"/>
      <c r="P8" s="75"/>
      <c r="Q8" s="75"/>
      <c r="R8" s="75"/>
      <c r="S8" s="77"/>
      <c r="T8" s="78"/>
      <c r="U8" s="78"/>
      <c r="V8" s="74"/>
    </row>
    <row r="9" spans="2:22" ht="36.6" x14ac:dyDescent="0.5">
      <c r="B9" s="72"/>
      <c r="C9" s="79" t="str">
        <f>"CATEGORIE"&amp;"  "&amp;'[5]A RENSEIGNER'!$C$17</f>
        <v>CATEGORIE  R1</v>
      </c>
      <c r="D9" s="79"/>
      <c r="E9" s="79"/>
      <c r="F9" s="79"/>
      <c r="G9" s="79"/>
      <c r="H9" s="79"/>
      <c r="I9" s="79"/>
      <c r="J9" s="79"/>
      <c r="K9" s="79"/>
      <c r="L9" s="79"/>
      <c r="M9" s="79"/>
      <c r="N9" s="79"/>
      <c r="O9" s="79"/>
      <c r="P9" s="79"/>
      <c r="Q9" s="79"/>
      <c r="R9" s="79"/>
      <c r="S9" s="79"/>
      <c r="T9" s="79"/>
      <c r="U9" s="79"/>
      <c r="V9" s="80"/>
    </row>
    <row r="10" spans="2:22" ht="31.2" x14ac:dyDescent="0.3">
      <c r="B10" s="81"/>
      <c r="C10" s="75"/>
      <c r="D10" s="75"/>
      <c r="E10" s="75"/>
      <c r="F10" s="75"/>
      <c r="G10" s="75"/>
      <c r="H10" s="75"/>
      <c r="I10" s="75"/>
      <c r="J10" s="75"/>
      <c r="K10" s="75"/>
      <c r="L10" s="75"/>
      <c r="M10" s="75"/>
      <c r="N10" s="75"/>
      <c r="O10" s="75"/>
      <c r="P10" s="75"/>
      <c r="Q10" s="75"/>
      <c r="R10" s="75"/>
      <c r="S10" s="75"/>
      <c r="T10" s="82"/>
      <c r="U10" s="82"/>
      <c r="V10" s="80"/>
    </row>
    <row r="11" spans="2:22" ht="36.6" x14ac:dyDescent="0.5">
      <c r="B11" s="72"/>
      <c r="C11" s="79" t="str">
        <f>"TOURNOI N°"&amp;"  "&amp;'[5]A RENSEIGNER'!$C$14</f>
        <v>TOURNOI N°  2</v>
      </c>
      <c r="D11" s="79"/>
      <c r="E11" s="79"/>
      <c r="F11" s="79"/>
      <c r="G11" s="79"/>
      <c r="H11" s="79"/>
      <c r="I11" s="79"/>
      <c r="J11" s="79"/>
      <c r="K11" s="79"/>
      <c r="L11" s="79"/>
      <c r="M11" s="79"/>
      <c r="N11" s="79"/>
      <c r="O11" s="79"/>
      <c r="P11" s="79"/>
      <c r="Q11" s="79"/>
      <c r="R11" s="79"/>
      <c r="S11" s="79"/>
      <c r="T11" s="79"/>
      <c r="U11" s="79"/>
      <c r="V11" s="74"/>
    </row>
    <row r="12" spans="2:22" ht="31.2" x14ac:dyDescent="0.6">
      <c r="B12" s="72"/>
      <c r="C12" s="75"/>
      <c r="D12" s="76"/>
      <c r="E12" s="76"/>
      <c r="F12" s="76"/>
      <c r="G12" s="76"/>
      <c r="H12" s="76"/>
      <c r="I12" s="76"/>
      <c r="J12" s="76"/>
      <c r="K12" s="76"/>
      <c r="L12" s="76"/>
      <c r="M12" s="75"/>
      <c r="N12" s="75"/>
      <c r="O12" s="75"/>
      <c r="P12" s="77"/>
      <c r="Q12" s="77"/>
      <c r="R12" s="77"/>
      <c r="S12" s="77"/>
      <c r="T12" s="78"/>
      <c r="U12" s="78"/>
      <c r="V12" s="74"/>
    </row>
    <row r="13" spans="2:22" ht="36.6" x14ac:dyDescent="0.5">
      <c r="B13" s="72"/>
      <c r="C13" s="79" t="str">
        <f>"POULE n°"&amp;"  "&amp;'[5]A RENSEIGNER'!$C$15</f>
        <v>POULE n°  2</v>
      </c>
      <c r="D13" s="79"/>
      <c r="E13" s="79"/>
      <c r="F13" s="79"/>
      <c r="G13" s="79"/>
      <c r="H13" s="79"/>
      <c r="I13" s="79"/>
      <c r="J13" s="79"/>
      <c r="K13" s="79"/>
      <c r="L13" s="79"/>
      <c r="M13" s="79"/>
      <c r="N13" s="79"/>
      <c r="O13" s="79"/>
      <c r="P13" s="79"/>
      <c r="Q13" s="79"/>
      <c r="R13" s="79"/>
      <c r="S13" s="79"/>
      <c r="T13" s="79"/>
      <c r="U13" s="79"/>
      <c r="V13" s="74"/>
    </row>
    <row r="14" spans="2:22" ht="31.2" x14ac:dyDescent="0.6">
      <c r="B14" s="72"/>
      <c r="C14" s="75"/>
      <c r="D14" s="75"/>
      <c r="E14" s="75"/>
      <c r="F14" s="75"/>
      <c r="G14" s="75"/>
      <c r="H14" s="75"/>
      <c r="I14" s="75"/>
      <c r="J14" s="75"/>
      <c r="K14" s="75"/>
      <c r="L14" s="75"/>
      <c r="M14" s="75"/>
      <c r="N14" s="75"/>
      <c r="O14" s="75"/>
      <c r="P14" s="75"/>
      <c r="Q14" s="75"/>
      <c r="R14" s="75"/>
      <c r="S14" s="77"/>
      <c r="T14" s="78"/>
      <c r="U14" s="78"/>
      <c r="V14" s="74"/>
    </row>
    <row r="15" spans="2:22" ht="36.6" x14ac:dyDescent="0.5">
      <c r="B15" s="72"/>
      <c r="C15" s="79" t="s">
        <v>91</v>
      </c>
      <c r="D15" s="79"/>
      <c r="E15" s="79"/>
      <c r="F15" s="79"/>
      <c r="G15" s="79"/>
      <c r="H15" s="79"/>
      <c r="I15" s="79"/>
      <c r="J15" s="79"/>
      <c r="K15" s="79"/>
      <c r="L15" s="79"/>
      <c r="M15" s="79"/>
      <c r="N15" s="79"/>
      <c r="O15" s="79"/>
      <c r="P15" s="79"/>
      <c r="Q15" s="79"/>
      <c r="R15" s="79"/>
      <c r="S15" s="79"/>
      <c r="T15" s="79"/>
      <c r="U15" s="79"/>
      <c r="V15" s="74"/>
    </row>
    <row r="16" spans="2:22" ht="16.2" thickBot="1" x14ac:dyDescent="0.35">
      <c r="B16" s="83"/>
      <c r="C16" s="4"/>
      <c r="D16" s="65"/>
      <c r="E16" s="65"/>
      <c r="F16" s="65"/>
      <c r="G16" s="65"/>
      <c r="H16" s="65"/>
      <c r="I16" s="65"/>
      <c r="J16" s="65"/>
      <c r="K16" s="65"/>
      <c r="L16" s="65"/>
      <c r="M16" s="4"/>
      <c r="N16" s="4"/>
      <c r="O16" s="4"/>
      <c r="P16" s="2"/>
      <c r="Q16" s="2"/>
      <c r="R16" s="2"/>
      <c r="S16" s="2"/>
      <c r="T16" s="2"/>
      <c r="U16" s="2"/>
      <c r="V16" s="84"/>
    </row>
    <row r="17" spans="2:22" ht="60.75" customHeight="1" thickTop="1" thickBot="1" x14ac:dyDescent="0.35">
      <c r="B17" s="83"/>
      <c r="C17" s="85" t="s">
        <v>92</v>
      </c>
      <c r="D17" s="86" t="str">
        <f>C18</f>
        <v>DAIRE Eric</v>
      </c>
      <c r="E17" s="86"/>
      <c r="F17" s="86"/>
      <c r="G17" s="87" t="str">
        <f>C22</f>
        <v>LEMONIER Thierry</v>
      </c>
      <c r="H17" s="87"/>
      <c r="I17" s="87"/>
      <c r="J17" s="88" t="str">
        <f>C26</f>
        <v>BEAUCHER Alain</v>
      </c>
      <c r="K17" s="88"/>
      <c r="L17" s="89"/>
      <c r="M17" s="90" t="s">
        <v>93</v>
      </c>
      <c r="N17" s="91" t="s">
        <v>94</v>
      </c>
      <c r="O17" s="92"/>
      <c r="P17" s="93" t="s">
        <v>95</v>
      </c>
      <c r="Q17" s="94" t="s">
        <v>96</v>
      </c>
      <c r="R17" s="95" t="s">
        <v>97</v>
      </c>
      <c r="S17" s="96" t="s">
        <v>98</v>
      </c>
      <c r="T17" s="96" t="s">
        <v>99</v>
      </c>
      <c r="U17" s="97" t="s">
        <v>100</v>
      </c>
      <c r="V17" s="84"/>
    </row>
    <row r="18" spans="2:22" ht="45" customHeight="1" thickTop="1" x14ac:dyDescent="0.3">
      <c r="B18" s="83"/>
      <c r="C18" s="98" t="str">
        <f>IF(ISBLANK('[5]A RENSEIGNER'!B28),"",'[5]A RENSEIGNER'!B28)</f>
        <v>DAIRE Eric</v>
      </c>
      <c r="D18" s="99"/>
      <c r="E18" s="100"/>
      <c r="F18" s="101"/>
      <c r="G18" s="102">
        <f>IF(ISBLANK('[5]POULE DE 3 '!E36),"",'[5]POULE DE 3 '!E36)</f>
        <v>80</v>
      </c>
      <c r="H18" s="102"/>
      <c r="I18" s="102">
        <f>IF(ISBLANK('[5]POULE DE 3 '!F36),"",'[5]POULE DE 3 '!F36)</f>
        <v>28</v>
      </c>
      <c r="J18" s="102">
        <f>IF(ISBLANK('[5]POULE DE 3 '!E44),"",'[5]POULE DE 3 '!E44)</f>
        <v>80</v>
      </c>
      <c r="K18" s="102"/>
      <c r="L18" s="103">
        <f>IF(ISBLANK('[5]POULE DE 3 '!F44),"",'[5]POULE DE 3 '!F44)</f>
        <v>27</v>
      </c>
      <c r="M18" s="104">
        <f>IF('[5]POULE DE 3 '!R27=0,"",'[5]POULE DE 3 '!R27)</f>
        <v>160</v>
      </c>
      <c r="N18" s="105">
        <f>IF('[5]POULE DE 3 '!S27=0,"",'[5]POULE DE 3 '!S27)</f>
        <v>55</v>
      </c>
      <c r="O18" s="106"/>
      <c r="P18" s="107">
        <f>IF(ISERROR('[5]POULE DE 3 '!T27),"",'[5]POULE DE 3 '!T27)</f>
        <v>2.9090909090909092</v>
      </c>
      <c r="Q18" s="108">
        <f>IF(ISERROR('[5]POULE DE 3 '!W27),"",'[5]POULE DE 3 '!W27)</f>
        <v>4</v>
      </c>
      <c r="R18" s="109" t="str">
        <f>IF(ISERROR('[5]POULE DE 3 '!Y27),"",IF(ISBLANK('[5]A RENSEIGNER'!B28),"",IF('[5]POULE DE 3 '!Y27=1,'[5]POULE DE 3 '!Y27&amp;"er",'[5]POULE DE 3 '!Y27&amp;"ème")))</f>
        <v>1er</v>
      </c>
      <c r="S18" s="110">
        <f>IF(ISERROR('[5]POULE DE 3 '!Z27),"",'[5]POULE DE 3 '!Z27)</f>
        <v>8</v>
      </c>
      <c r="T18" s="110">
        <f>IF(ISBLANK(C18),"",'[5]POULE DE 3 '!AG27)</f>
        <v>2</v>
      </c>
      <c r="U18" s="111">
        <f>IF(ISERROR('[5]POULE DE 3 '!AH27),"",'[5]POULE DE 3 '!AH27)</f>
        <v>10</v>
      </c>
      <c r="V18" s="84"/>
    </row>
    <row r="19" spans="2:22" ht="45" customHeight="1" x14ac:dyDescent="0.3">
      <c r="B19" s="83"/>
      <c r="C19" s="112" t="str">
        <f>'[5]A RENSEIGNER'!C28</f>
        <v>R1</v>
      </c>
      <c r="D19" s="113"/>
      <c r="E19" s="114"/>
      <c r="F19" s="115"/>
      <c r="G19" s="116"/>
      <c r="H19" s="116">
        <f>'[5]POULE DE 3 '!J36</f>
        <v>2</v>
      </c>
      <c r="I19" s="116"/>
      <c r="J19" s="116"/>
      <c r="K19" s="116">
        <f>'[5]POULE DE 3 '!J44</f>
        <v>2</v>
      </c>
      <c r="L19" s="117"/>
      <c r="M19" s="118" t="s">
        <v>101</v>
      </c>
      <c r="N19" s="119"/>
      <c r="O19" s="120" t="s">
        <v>102</v>
      </c>
      <c r="P19" s="121"/>
      <c r="Q19" s="108"/>
      <c r="R19" s="110"/>
      <c r="S19" s="110"/>
      <c r="T19" s="110"/>
      <c r="U19" s="111"/>
      <c r="V19" s="84"/>
    </row>
    <row r="20" spans="2:22" ht="45" customHeight="1" thickBot="1" x14ac:dyDescent="0.35">
      <c r="B20" s="83"/>
      <c r="C20" s="122" t="str">
        <f>'[5]A RENSEIGNER'!D28</f>
        <v>ABASM</v>
      </c>
      <c r="D20" s="123"/>
      <c r="E20" s="124"/>
      <c r="F20" s="125"/>
      <c r="G20" s="126">
        <f>+'[5]POULE DE 3 '!I36</f>
        <v>2.8571428571428572</v>
      </c>
      <c r="H20" s="127"/>
      <c r="I20" s="127">
        <f>IF(ISBLANK('[5]POULE DE 3 '!G36),"",'[5]POULE DE 3 '!G36)</f>
        <v>10</v>
      </c>
      <c r="J20" s="126">
        <f>+'[5]POULE DE 3 '!I44</f>
        <v>2.9629629629629628</v>
      </c>
      <c r="K20" s="127"/>
      <c r="L20" s="128">
        <f>IF(ISBLANK('[5]POULE DE 3 '!G44),"",'[5]POULE DE 3 '!G44)</f>
        <v>9</v>
      </c>
      <c r="M20" s="129">
        <f>IF('[5]POULE DE 3 '!U27=0,"",'[5]POULE DE 3 '!U27)</f>
        <v>2.9629629629629628</v>
      </c>
      <c r="N20" s="130"/>
      <c r="O20" s="131">
        <f>IF('[5]POULE DE 3 '!V27=0,"",'[5]POULE DE 3 '!V27)</f>
        <v>10</v>
      </c>
      <c r="P20" s="132"/>
      <c r="Q20" s="133"/>
      <c r="R20" s="134"/>
      <c r="S20" s="134"/>
      <c r="T20" s="134"/>
      <c r="U20" s="135"/>
      <c r="V20" s="84"/>
    </row>
    <row r="21" spans="2:22" ht="60.75" customHeight="1" thickTop="1" thickBot="1" x14ac:dyDescent="0.35">
      <c r="B21" s="83"/>
      <c r="C21" s="85" t="s">
        <v>92</v>
      </c>
      <c r="D21" s="86" t="str">
        <f>D17</f>
        <v>DAIRE Eric</v>
      </c>
      <c r="E21" s="86"/>
      <c r="F21" s="86"/>
      <c r="G21" s="87" t="str">
        <f>G17</f>
        <v>LEMONIER Thierry</v>
      </c>
      <c r="H21" s="87"/>
      <c r="I21" s="87"/>
      <c r="J21" s="88" t="str">
        <f>J17</f>
        <v>BEAUCHER Alain</v>
      </c>
      <c r="K21" s="88"/>
      <c r="L21" s="89"/>
      <c r="M21" s="136" t="s">
        <v>93</v>
      </c>
      <c r="N21" s="137" t="s">
        <v>94</v>
      </c>
      <c r="O21" s="138"/>
      <c r="P21" s="139" t="s">
        <v>95</v>
      </c>
      <c r="Q21" s="94" t="s">
        <v>96</v>
      </c>
      <c r="R21" s="95" t="s">
        <v>97</v>
      </c>
      <c r="S21" s="96" t="s">
        <v>103</v>
      </c>
      <c r="T21" s="96" t="s">
        <v>99</v>
      </c>
      <c r="U21" s="97" t="s">
        <v>100</v>
      </c>
      <c r="V21" s="84"/>
    </row>
    <row r="22" spans="2:22" ht="43.95" customHeight="1" thickTop="1" x14ac:dyDescent="0.3">
      <c r="B22" s="83"/>
      <c r="C22" s="140" t="str">
        <f>IF(ISBLANK('[5]A RENSEIGNER'!B29),"",'[5]A RENSEIGNER'!B29)</f>
        <v>LEMONIER Thierry</v>
      </c>
      <c r="D22" s="141">
        <f>IF(ISBLANK('[5]POULE DE 3 '!E37),"",'[5]POULE DE 3 '!E37)</f>
        <v>29</v>
      </c>
      <c r="E22" s="141"/>
      <c r="F22" s="141">
        <f>IF(ISBLANK('[5]POULE DE 3 '!F37),"",'[5]POULE DE 3 '!F37)</f>
        <v>28</v>
      </c>
      <c r="G22" s="142"/>
      <c r="H22" s="143"/>
      <c r="I22" s="144"/>
      <c r="J22" s="141">
        <f>IF(ISBLANK('[5]POULE DE 3 '!E28),"",'[5]POULE DE 3 '!E28)</f>
        <v>25</v>
      </c>
      <c r="K22" s="141"/>
      <c r="L22" s="145">
        <f>IF(ISBLANK('[5]POULE DE 3 '!F28),"",'[5]POULE DE 3 '!F28)</f>
        <v>18</v>
      </c>
      <c r="M22" s="146">
        <f>IF('[5]POULE DE 3 '!R28=0,"",'[5]POULE DE 3 '!R28)</f>
        <v>54</v>
      </c>
      <c r="N22" s="147">
        <f>IF(ISERROR('[5]POULE DE 3 '!S28),"",'[5]POULE DE 3 '!S28)</f>
        <v>46</v>
      </c>
      <c r="O22" s="148"/>
      <c r="P22" s="149">
        <f>IF(ISERROR('[5]POULE DE 3 '!T28),"",'[5]POULE DE 3 '!T28)</f>
        <v>1.173913043478261</v>
      </c>
      <c r="Q22" s="150">
        <f>IF(ISERROR('[5]POULE DE 3 '!W28),"",'[5]POULE DE 3 '!W28)</f>
        <v>0</v>
      </c>
      <c r="R22" s="151" t="str">
        <f>IF(ISERROR('[5]POULE DE 3 '!Y28),"",IF(ISBLANK('[5]A RENSEIGNER'!B29),"",IF('[5]POULE DE 3 '!Y28=1,'[5]POULE DE 3 '!Y28&amp;"er",'[5]POULE DE 3 '!Y28&amp;"ème")))</f>
        <v>3ème</v>
      </c>
      <c r="S22" s="152">
        <f>IF(ISERROR('[5]POULE DE 3 '!Z28),"",'[5]POULE DE 3 '!Z28)</f>
        <v>3</v>
      </c>
      <c r="T22" s="152">
        <f>+'[5]POULE DE 3 '!AG28</f>
        <v>0</v>
      </c>
      <c r="U22" s="153">
        <f>IF(ISERROR('[5]POULE DE 3 '!AH28),"",'[5]POULE DE 3 '!AH28)</f>
        <v>3</v>
      </c>
      <c r="V22" s="84"/>
    </row>
    <row r="23" spans="2:22" ht="43.95" customHeight="1" x14ac:dyDescent="0.3">
      <c r="B23" s="83"/>
      <c r="C23" s="154" t="str">
        <f>'[5]A RENSEIGNER'!C29</f>
        <v>R1</v>
      </c>
      <c r="D23" s="155"/>
      <c r="E23" s="155">
        <f>'[5]POULE DE 3 '!J37</f>
        <v>0</v>
      </c>
      <c r="F23" s="155"/>
      <c r="G23" s="156"/>
      <c r="H23" s="157"/>
      <c r="I23" s="158"/>
      <c r="J23" s="155"/>
      <c r="K23" s="155">
        <f>'[5]POULE DE 3 '!J28</f>
        <v>0</v>
      </c>
      <c r="L23" s="159"/>
      <c r="M23" s="160" t="s">
        <v>101</v>
      </c>
      <c r="N23" s="161"/>
      <c r="O23" s="162"/>
      <c r="P23" s="163" t="s">
        <v>102</v>
      </c>
      <c r="Q23" s="150"/>
      <c r="R23" s="152"/>
      <c r="S23" s="152"/>
      <c r="T23" s="152"/>
      <c r="U23" s="153"/>
      <c r="V23" s="84"/>
    </row>
    <row r="24" spans="2:22" ht="43.95" customHeight="1" thickBot="1" x14ac:dyDescent="0.35">
      <c r="B24" s="83"/>
      <c r="C24" s="164" t="str">
        <f>'[5]A RENSEIGNER'!D29</f>
        <v>ABMA</v>
      </c>
      <c r="D24" s="165">
        <f>+'[5]POULE DE 3 '!I37</f>
        <v>1.0357142857142858</v>
      </c>
      <c r="E24" s="166"/>
      <c r="F24" s="166">
        <f>IF(ISBLANK('[5]POULE DE 3 '!G37),"",'[5]POULE DE 3 '!G37)</f>
        <v>4</v>
      </c>
      <c r="G24" s="167"/>
      <c r="H24" s="168"/>
      <c r="I24" s="169"/>
      <c r="J24" s="165">
        <f>+'[5]POULE DE 3 '!I28</f>
        <v>1.3888888888888888</v>
      </c>
      <c r="K24" s="166"/>
      <c r="L24" s="170">
        <f>IF(ISBLANK('[5]POULE DE 3 '!G28),"",'[5]POULE DE 3 '!G28)</f>
        <v>7</v>
      </c>
      <c r="M24" s="171" t="str">
        <f>IF('[5]POULE DE 3 '!U28=0,"",'[5]POULE DE 3 '!U28)</f>
        <v/>
      </c>
      <c r="N24" s="172"/>
      <c r="O24" s="173">
        <f>IF('[5]POULE DE 3 '!V28=0,"",'[5]POULE DE 3 '!V28)</f>
        <v>7</v>
      </c>
      <c r="P24" s="174"/>
      <c r="Q24" s="175"/>
      <c r="R24" s="176"/>
      <c r="S24" s="176"/>
      <c r="T24" s="176"/>
      <c r="U24" s="177"/>
      <c r="V24" s="84"/>
    </row>
    <row r="25" spans="2:22" ht="60.75" customHeight="1" thickTop="1" thickBot="1" x14ac:dyDescent="0.35">
      <c r="B25" s="83"/>
      <c r="C25" s="85" t="s">
        <v>92</v>
      </c>
      <c r="D25" s="86" t="str">
        <f>$D$21</f>
        <v>DAIRE Eric</v>
      </c>
      <c r="E25" s="86"/>
      <c r="F25" s="86"/>
      <c r="G25" s="87" t="str">
        <f>$G$21</f>
        <v>LEMONIER Thierry</v>
      </c>
      <c r="H25" s="87"/>
      <c r="I25" s="87"/>
      <c r="J25" s="88" t="str">
        <f>$J$21</f>
        <v>BEAUCHER Alain</v>
      </c>
      <c r="K25" s="88"/>
      <c r="L25" s="89"/>
      <c r="M25" s="178" t="s">
        <v>93</v>
      </c>
      <c r="N25" s="179" t="s">
        <v>94</v>
      </c>
      <c r="O25" s="180"/>
      <c r="P25" s="181" t="s">
        <v>95</v>
      </c>
      <c r="Q25" s="94" t="s">
        <v>96</v>
      </c>
      <c r="R25" s="95" t="s">
        <v>97</v>
      </c>
      <c r="S25" s="96" t="s">
        <v>103</v>
      </c>
      <c r="T25" s="96" t="s">
        <v>99</v>
      </c>
      <c r="U25" s="97" t="s">
        <v>100</v>
      </c>
      <c r="V25" s="84"/>
    </row>
    <row r="26" spans="2:22" ht="46.95" customHeight="1" thickTop="1" x14ac:dyDescent="0.3">
      <c r="B26" s="83"/>
      <c r="C26" s="182" t="str">
        <f>IF(ISBLANK('[5]A RENSEIGNER'!B30),"",'[5]A RENSEIGNER'!B30)</f>
        <v>BEAUCHER Alain</v>
      </c>
      <c r="D26" s="183">
        <f>IF(ISBLANK('[5]POULE DE 3 '!E46),"",'[5]POULE DE 3 '!E46)</f>
        <v>73</v>
      </c>
      <c r="E26" s="183"/>
      <c r="F26" s="183">
        <f>+'[5]POULE DE 3 '!F46</f>
        <v>27</v>
      </c>
      <c r="G26" s="183">
        <f>IF(ISBLANK('[5]POULE DE 3 '!E29),"",'[5]POULE DE 3 '!E29)</f>
        <v>80</v>
      </c>
      <c r="H26" s="183"/>
      <c r="I26" s="183">
        <f>+'[5]POULE DE 3 '!F29</f>
        <v>18</v>
      </c>
      <c r="J26" s="184"/>
      <c r="K26" s="185"/>
      <c r="L26" s="186"/>
      <c r="M26" s="187">
        <f>IF('[5]POULE DE 3 '!R29=0,"",'[5]POULE DE 3 '!R29)</f>
        <v>153</v>
      </c>
      <c r="N26" s="188">
        <f>IF(ISERROR('[5]POULE DE 3 '!S29),"",'[5]POULE DE 3 '!S29)</f>
        <v>45</v>
      </c>
      <c r="O26" s="189"/>
      <c r="P26" s="190">
        <f>IF(ISERROR('[5]POULE DE 3 '!T29),"",'[5]POULE DE 3 '!T29)</f>
        <v>3.4</v>
      </c>
      <c r="Q26" s="191">
        <f>IF(ISERROR('[5]POULE DE 3 '!W29),"",'[5]POULE DE 3 '!W29)</f>
        <v>2</v>
      </c>
      <c r="R26" s="192" t="str">
        <f>IF(ISERROR('[5]POULE DE 3 '!Y29),"",IF(ISBLANK('[5]A RENSEIGNER'!B30),"",IF('[5]POULE DE 3 '!Y29=1,'[5]POULE DE 3 '!Y29&amp;"er",'[5]POULE DE 3 '!Y29&amp;"ème")))</f>
        <v>2ème</v>
      </c>
      <c r="S26" s="193">
        <f>IF(ISERROR('[5]POULE DE 3 '!Z29),"",'[5]POULE DE 3 '!Z29)</f>
        <v>5</v>
      </c>
      <c r="T26" s="193">
        <f>+'[5]POULE DE 3 '!AG29</f>
        <v>2</v>
      </c>
      <c r="U26" s="194">
        <f>IF(ISERROR('[5]POULE DE 3 '!AH29),"",'[5]POULE DE 3 '!AH29)</f>
        <v>7</v>
      </c>
      <c r="V26" s="84"/>
    </row>
    <row r="27" spans="2:22" ht="46.95" customHeight="1" x14ac:dyDescent="0.3">
      <c r="B27" s="83"/>
      <c r="C27" s="195" t="str">
        <f>'[5]A RENSEIGNER'!C30</f>
        <v>R1</v>
      </c>
      <c r="D27" s="196"/>
      <c r="E27" s="196">
        <f>'[5]POULE DE 3 '!J46</f>
        <v>0</v>
      </c>
      <c r="F27" s="196"/>
      <c r="G27" s="196"/>
      <c r="H27" s="196">
        <f>'[5]POULE DE 3 '!J29</f>
        <v>2</v>
      </c>
      <c r="I27" s="196"/>
      <c r="J27" s="197"/>
      <c r="K27" s="198"/>
      <c r="L27" s="199"/>
      <c r="M27" s="200" t="s">
        <v>101</v>
      </c>
      <c r="N27" s="201"/>
      <c r="O27" s="202" t="s">
        <v>102</v>
      </c>
      <c r="P27" s="203"/>
      <c r="Q27" s="191"/>
      <c r="R27" s="193"/>
      <c r="S27" s="193"/>
      <c r="T27" s="193"/>
      <c r="U27" s="194"/>
      <c r="V27" s="84"/>
    </row>
    <row r="28" spans="2:22" ht="46.95" customHeight="1" thickBot="1" x14ac:dyDescent="0.35">
      <c r="B28" s="83"/>
      <c r="C28" s="204" t="str">
        <f>'[5]A RENSEIGNER'!D30</f>
        <v>LIVRY</v>
      </c>
      <c r="D28" s="205">
        <f>+'[5]POULE DE 3 '!I46</f>
        <v>2.7037037037037037</v>
      </c>
      <c r="E28" s="206"/>
      <c r="F28" s="206">
        <f>IF(ISBLANK('[5]POULE DE 3 '!G46),"",'[5]POULE DE 3 '!G46)</f>
        <v>21</v>
      </c>
      <c r="G28" s="205">
        <f>+'[5]POULE DE 3 '!I29</f>
        <v>4.4444444444444446</v>
      </c>
      <c r="H28" s="206"/>
      <c r="I28" s="206">
        <f>IF(ISBLANK('[5]POULE DE 3 '!G29),"",'[5]POULE DE 3 '!G29)</f>
        <v>13</v>
      </c>
      <c r="J28" s="207"/>
      <c r="K28" s="208"/>
      <c r="L28" s="209"/>
      <c r="M28" s="210">
        <f>IF('[5]POULE DE 3 '!U29=0,"",'[5]POULE DE 3 '!U29)</f>
        <v>4.4444444444444446</v>
      </c>
      <c r="N28" s="211"/>
      <c r="O28" s="212">
        <f>IF('[5]POULE DE 3 '!V29=0,"",'[5]POULE DE 3 '!V29)</f>
        <v>21</v>
      </c>
      <c r="P28" s="213"/>
      <c r="Q28" s="214"/>
      <c r="R28" s="215"/>
      <c r="S28" s="215"/>
      <c r="T28" s="215"/>
      <c r="U28" s="216"/>
      <c r="V28" s="84"/>
    </row>
    <row r="29" spans="2:22" ht="16.2" thickTop="1" x14ac:dyDescent="0.3">
      <c r="B29" s="83"/>
      <c r="C29" s="4"/>
      <c r="D29" s="65"/>
      <c r="E29" s="65"/>
      <c r="F29" s="65"/>
      <c r="G29" s="65"/>
      <c r="H29" s="65"/>
      <c r="I29" s="65"/>
      <c r="J29" s="65"/>
      <c r="K29" s="65"/>
      <c r="L29" s="65"/>
      <c r="M29" s="4"/>
      <c r="N29" s="4"/>
      <c r="O29" s="4"/>
      <c r="P29" s="2"/>
      <c r="Q29" s="2"/>
      <c r="R29" s="2"/>
      <c r="S29" s="2"/>
      <c r="T29" s="2"/>
      <c r="U29" s="2"/>
      <c r="V29" s="84"/>
    </row>
    <row r="30" spans="2:22" ht="16.2" thickBot="1" x14ac:dyDescent="0.35">
      <c r="B30" s="217"/>
      <c r="C30" s="218"/>
      <c r="D30" s="219"/>
      <c r="E30" s="219"/>
      <c r="F30" s="219"/>
      <c r="G30" s="219"/>
      <c r="H30" s="219"/>
      <c r="I30" s="219"/>
      <c r="J30" s="219"/>
      <c r="K30" s="219"/>
      <c r="L30" s="219"/>
      <c r="M30" s="218"/>
      <c r="N30" s="218"/>
      <c r="O30" s="218"/>
      <c r="P30" s="220"/>
      <c r="Q30" s="220"/>
      <c r="R30" s="220"/>
      <c r="S30" s="220"/>
      <c r="T30" s="220"/>
      <c r="U30" s="220"/>
      <c r="V30" s="22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33" priority="6" operator="equal">
      <formula>0</formula>
    </cfRule>
    <cfRule type="cellIs" dxfId="32" priority="7" operator="equal">
      <formula>2</formula>
    </cfRule>
    <cfRule type="cellIs" dxfId="31" priority="8" operator="equal">
      <formula>1</formula>
    </cfRule>
  </conditionalFormatting>
  <conditionalFormatting sqref="H19 K19 K23 E23 E27 H27">
    <cfRule type="containsErrors" dxfId="30" priority="5">
      <formula>ISERROR(E19)</formula>
    </cfRule>
  </conditionalFormatting>
  <conditionalFormatting sqref="C18">
    <cfRule type="expression" dxfId="29" priority="4">
      <formula>$R$18="1er"</formula>
    </cfRule>
  </conditionalFormatting>
  <conditionalFormatting sqref="R22:R24 R18:R20 R26:R28">
    <cfRule type="containsText" dxfId="28" priority="3" operator="containsText" text="1er">
      <formula>NOT(ISERROR(SEARCH("1er",R18)))</formula>
    </cfRule>
  </conditionalFormatting>
  <conditionalFormatting sqref="C22">
    <cfRule type="expression" dxfId="27" priority="2">
      <formula>$R$22="1er"</formula>
    </cfRule>
  </conditionalFormatting>
  <conditionalFormatting sqref="C26">
    <cfRule type="expression" dxfId="2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52FA-83EA-4BBF-81F7-C8CD396ABD3A}">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66"/>
    <col min="2" max="2" width="5.21875" style="66" customWidth="1"/>
    <col min="3" max="3" width="29.44140625" style="66" customWidth="1"/>
    <col min="4" max="4" width="12.109375" style="66" customWidth="1"/>
    <col min="5" max="6" width="9.109375" style="66" customWidth="1"/>
    <col min="7" max="7" width="11.6640625" style="66" customWidth="1"/>
    <col min="8" max="8" width="9.44140625" style="66" customWidth="1"/>
    <col min="9" max="9" width="9.109375" style="66" customWidth="1"/>
    <col min="10" max="10" width="11.21875" style="66" customWidth="1"/>
    <col min="11" max="12" width="9.109375" style="66" customWidth="1"/>
    <col min="13" max="13" width="15.21875" style="66" customWidth="1"/>
    <col min="14" max="15" width="10" style="66" customWidth="1"/>
    <col min="16" max="16" width="20.77734375" style="66" customWidth="1"/>
    <col min="17" max="17" width="17.44140625" style="66" customWidth="1"/>
    <col min="18" max="18" width="14.44140625" style="66" customWidth="1"/>
    <col min="19" max="19" width="19.44140625" style="66" customWidth="1"/>
    <col min="20" max="20" width="15.77734375" style="66" customWidth="1"/>
    <col min="21" max="21" width="14.44140625" style="66" customWidth="1"/>
    <col min="22" max="22" width="6.109375" style="66" customWidth="1"/>
    <col min="23" max="16384" width="11.5546875" style="66"/>
  </cols>
  <sheetData>
    <row r="1" spans="2:22" ht="70.95" customHeight="1" thickBot="1" x14ac:dyDescent="0.35">
      <c r="B1" s="2"/>
      <c r="C1" s="4"/>
      <c r="D1" s="65"/>
      <c r="E1" s="65"/>
      <c r="F1" s="65"/>
      <c r="G1" s="65"/>
      <c r="H1" s="65"/>
      <c r="I1" s="65"/>
      <c r="J1" s="65"/>
      <c r="K1" s="65"/>
      <c r="L1" s="65"/>
      <c r="M1" s="4"/>
      <c r="N1" s="4"/>
      <c r="O1" s="4"/>
      <c r="P1" s="2"/>
      <c r="Q1" s="2"/>
      <c r="R1" s="2"/>
      <c r="S1" s="2"/>
      <c r="T1" s="2"/>
      <c r="U1" s="2"/>
      <c r="V1" s="2"/>
    </row>
    <row r="2" spans="2:22" ht="16.2" thickTop="1" x14ac:dyDescent="0.3">
      <c r="B2" s="67"/>
      <c r="C2" s="68"/>
      <c r="D2" s="69"/>
      <c r="E2" s="69"/>
      <c r="F2" s="69"/>
      <c r="G2" s="69"/>
      <c r="H2" s="69"/>
      <c r="I2" s="69"/>
      <c r="J2" s="69"/>
      <c r="K2" s="69"/>
      <c r="L2" s="69"/>
      <c r="M2" s="68"/>
      <c r="N2" s="68"/>
      <c r="O2" s="68"/>
      <c r="P2" s="70"/>
      <c r="Q2" s="70"/>
      <c r="R2" s="70"/>
      <c r="S2" s="70"/>
      <c r="T2" s="70"/>
      <c r="U2" s="70"/>
      <c r="V2" s="71"/>
    </row>
    <row r="3" spans="2:22" ht="36.6" x14ac:dyDescent="0.5">
      <c r="B3" s="72"/>
      <c r="C3" s="73">
        <f>'[4]A RENSEIGNER'!$C$11</f>
        <v>44654</v>
      </c>
      <c r="D3" s="73"/>
      <c r="E3" s="73"/>
      <c r="F3" s="73"/>
      <c r="G3" s="73"/>
      <c r="H3" s="73"/>
      <c r="I3" s="73"/>
      <c r="J3" s="73"/>
      <c r="K3" s="73"/>
      <c r="L3" s="73"/>
      <c r="M3" s="73"/>
      <c r="N3" s="73"/>
      <c r="O3" s="73"/>
      <c r="P3" s="73"/>
      <c r="Q3" s="73"/>
      <c r="R3" s="73"/>
      <c r="S3" s="73"/>
      <c r="T3" s="73"/>
      <c r="U3" s="73"/>
      <c r="V3" s="74"/>
    </row>
    <row r="4" spans="2:22" ht="31.2" x14ac:dyDescent="0.6">
      <c r="B4" s="72"/>
      <c r="C4" s="75"/>
      <c r="D4" s="76"/>
      <c r="E4" s="76"/>
      <c r="F4" s="76"/>
      <c r="G4" s="76"/>
      <c r="H4" s="76"/>
      <c r="I4" s="76"/>
      <c r="J4" s="76"/>
      <c r="K4" s="76"/>
      <c r="L4" s="76"/>
      <c r="M4" s="75"/>
      <c r="N4" s="75"/>
      <c r="O4" s="75"/>
      <c r="P4" s="77"/>
      <c r="Q4" s="77"/>
      <c r="R4" s="77"/>
      <c r="S4" s="77"/>
      <c r="T4" s="78"/>
      <c r="U4" s="78"/>
      <c r="V4" s="74"/>
    </row>
    <row r="5" spans="2:22" ht="36.6" x14ac:dyDescent="0.5">
      <c r="B5" s="72"/>
      <c r="C5" s="79" t="str">
        <f>'[4]A RENSEIGNER'!$C$12</f>
        <v>LIVRY</v>
      </c>
      <c r="D5" s="79"/>
      <c r="E5" s="79"/>
      <c r="F5" s="79"/>
      <c r="G5" s="79"/>
      <c r="H5" s="79"/>
      <c r="I5" s="79"/>
      <c r="J5" s="79"/>
      <c r="K5" s="79"/>
      <c r="L5" s="79"/>
      <c r="M5" s="79"/>
      <c r="N5" s="79"/>
      <c r="O5" s="79"/>
      <c r="P5" s="79"/>
      <c r="Q5" s="79"/>
      <c r="R5" s="79"/>
      <c r="S5" s="79"/>
      <c r="T5" s="79"/>
      <c r="U5" s="79"/>
      <c r="V5" s="74"/>
    </row>
    <row r="6" spans="2:22" ht="31.2" x14ac:dyDescent="0.6">
      <c r="B6" s="72"/>
      <c r="C6" s="75"/>
      <c r="D6" s="76"/>
      <c r="E6" s="76"/>
      <c r="F6" s="76"/>
      <c r="G6" s="76"/>
      <c r="H6" s="76"/>
      <c r="I6" s="76"/>
      <c r="J6" s="76"/>
      <c r="K6" s="76"/>
      <c r="L6" s="76"/>
      <c r="M6" s="75"/>
      <c r="N6" s="75"/>
      <c r="O6" s="75"/>
      <c r="P6" s="77"/>
      <c r="Q6" s="77"/>
      <c r="R6" s="77"/>
      <c r="S6" s="77"/>
      <c r="T6" s="78"/>
      <c r="U6" s="78"/>
      <c r="V6" s="74"/>
    </row>
    <row r="7" spans="2:22" ht="36.6" x14ac:dyDescent="0.5">
      <c r="B7" s="72"/>
      <c r="C7" s="79" t="str">
        <f>"MODE DE JEU"&amp;"  "&amp;'[4]A RENSEIGNER'!$C$16</f>
        <v>MODE DE JEU  CADRE</v>
      </c>
      <c r="D7" s="79"/>
      <c r="E7" s="79"/>
      <c r="F7" s="79"/>
      <c r="G7" s="79"/>
      <c r="H7" s="79"/>
      <c r="I7" s="79"/>
      <c r="J7" s="79"/>
      <c r="K7" s="79"/>
      <c r="L7" s="79"/>
      <c r="M7" s="79"/>
      <c r="N7" s="79"/>
      <c r="O7" s="79"/>
      <c r="P7" s="79"/>
      <c r="Q7" s="79"/>
      <c r="R7" s="79"/>
      <c r="S7" s="79"/>
      <c r="T7" s="79"/>
      <c r="U7" s="79"/>
      <c r="V7" s="74"/>
    </row>
    <row r="8" spans="2:22" ht="31.2" x14ac:dyDescent="0.6">
      <c r="B8" s="72"/>
      <c r="C8" s="75"/>
      <c r="D8" s="75"/>
      <c r="E8" s="75"/>
      <c r="F8" s="75"/>
      <c r="G8" s="75"/>
      <c r="H8" s="75"/>
      <c r="I8" s="75"/>
      <c r="J8" s="75"/>
      <c r="K8" s="75"/>
      <c r="L8" s="75"/>
      <c r="M8" s="75"/>
      <c r="N8" s="75"/>
      <c r="O8" s="75"/>
      <c r="P8" s="75"/>
      <c r="Q8" s="75"/>
      <c r="R8" s="75"/>
      <c r="S8" s="77"/>
      <c r="T8" s="78"/>
      <c r="U8" s="78"/>
      <c r="V8" s="74"/>
    </row>
    <row r="9" spans="2:22" ht="36.6" x14ac:dyDescent="0.5">
      <c r="B9" s="72"/>
      <c r="C9" s="79" t="str">
        <f>"CATEGORIE"&amp;"  "&amp;'[4]A RENSEIGNER'!$C$17</f>
        <v>CATEGORIE  R1</v>
      </c>
      <c r="D9" s="79"/>
      <c r="E9" s="79"/>
      <c r="F9" s="79"/>
      <c r="G9" s="79"/>
      <c r="H9" s="79"/>
      <c r="I9" s="79"/>
      <c r="J9" s="79"/>
      <c r="K9" s="79"/>
      <c r="L9" s="79"/>
      <c r="M9" s="79"/>
      <c r="N9" s="79"/>
      <c r="O9" s="79"/>
      <c r="P9" s="79"/>
      <c r="Q9" s="79"/>
      <c r="R9" s="79"/>
      <c r="S9" s="79"/>
      <c r="T9" s="79"/>
      <c r="U9" s="79"/>
      <c r="V9" s="80"/>
    </row>
    <row r="10" spans="2:22" ht="31.2" x14ac:dyDescent="0.3">
      <c r="B10" s="81"/>
      <c r="C10" s="75"/>
      <c r="D10" s="75"/>
      <c r="E10" s="75"/>
      <c r="F10" s="75"/>
      <c r="G10" s="75"/>
      <c r="H10" s="75"/>
      <c r="I10" s="75"/>
      <c r="J10" s="75"/>
      <c r="K10" s="75"/>
      <c r="L10" s="75"/>
      <c r="M10" s="75"/>
      <c r="N10" s="75"/>
      <c r="O10" s="75"/>
      <c r="P10" s="75"/>
      <c r="Q10" s="75"/>
      <c r="R10" s="75"/>
      <c r="S10" s="75"/>
      <c r="T10" s="82"/>
      <c r="U10" s="82"/>
      <c r="V10" s="80"/>
    </row>
    <row r="11" spans="2:22" ht="36.6" x14ac:dyDescent="0.5">
      <c r="B11" s="72"/>
      <c r="C11" s="79" t="str">
        <f>"TOURNOI N°"&amp;"  "&amp;'[4]A RENSEIGNER'!$C$14</f>
        <v>TOURNOI N°  2</v>
      </c>
      <c r="D11" s="79"/>
      <c r="E11" s="79"/>
      <c r="F11" s="79"/>
      <c r="G11" s="79"/>
      <c r="H11" s="79"/>
      <c r="I11" s="79"/>
      <c r="J11" s="79"/>
      <c r="K11" s="79"/>
      <c r="L11" s="79"/>
      <c r="M11" s="79"/>
      <c r="N11" s="79"/>
      <c r="O11" s="79"/>
      <c r="P11" s="79"/>
      <c r="Q11" s="79"/>
      <c r="R11" s="79"/>
      <c r="S11" s="79"/>
      <c r="T11" s="79"/>
      <c r="U11" s="79"/>
      <c r="V11" s="74"/>
    </row>
    <row r="12" spans="2:22" ht="31.2" x14ac:dyDescent="0.6">
      <c r="B12" s="72"/>
      <c r="C12" s="75"/>
      <c r="D12" s="76"/>
      <c r="E12" s="76"/>
      <c r="F12" s="76"/>
      <c r="G12" s="76"/>
      <c r="H12" s="76"/>
      <c r="I12" s="76"/>
      <c r="J12" s="76"/>
      <c r="K12" s="76"/>
      <c r="L12" s="76"/>
      <c r="M12" s="75"/>
      <c r="N12" s="75"/>
      <c r="O12" s="75"/>
      <c r="P12" s="77"/>
      <c r="Q12" s="77"/>
      <c r="R12" s="77"/>
      <c r="S12" s="77"/>
      <c r="T12" s="78"/>
      <c r="U12" s="78"/>
      <c r="V12" s="74"/>
    </row>
    <row r="13" spans="2:22" ht="36.6" x14ac:dyDescent="0.5">
      <c r="B13" s="72"/>
      <c r="C13" s="79" t="str">
        <f>"POULE n°"&amp;"  "&amp;'[4]A RENSEIGNER'!$C$15</f>
        <v>POULE n°  1</v>
      </c>
      <c r="D13" s="79"/>
      <c r="E13" s="79"/>
      <c r="F13" s="79"/>
      <c r="G13" s="79"/>
      <c r="H13" s="79"/>
      <c r="I13" s="79"/>
      <c r="J13" s="79"/>
      <c r="K13" s="79"/>
      <c r="L13" s="79"/>
      <c r="M13" s="79"/>
      <c r="N13" s="79"/>
      <c r="O13" s="79"/>
      <c r="P13" s="79"/>
      <c r="Q13" s="79"/>
      <c r="R13" s="79"/>
      <c r="S13" s="79"/>
      <c r="T13" s="79"/>
      <c r="U13" s="79"/>
      <c r="V13" s="74"/>
    </row>
    <row r="14" spans="2:22" ht="31.2" x14ac:dyDescent="0.6">
      <c r="B14" s="72"/>
      <c r="C14" s="75"/>
      <c r="D14" s="75"/>
      <c r="E14" s="75"/>
      <c r="F14" s="75"/>
      <c r="G14" s="75"/>
      <c r="H14" s="75"/>
      <c r="I14" s="75"/>
      <c r="J14" s="75"/>
      <c r="K14" s="75"/>
      <c r="L14" s="75"/>
      <c r="M14" s="75"/>
      <c r="N14" s="75"/>
      <c r="O14" s="75"/>
      <c r="P14" s="75"/>
      <c r="Q14" s="75"/>
      <c r="R14" s="75"/>
      <c r="S14" s="77"/>
      <c r="T14" s="78"/>
      <c r="U14" s="78"/>
      <c r="V14" s="74"/>
    </row>
    <row r="15" spans="2:22" ht="36.6" x14ac:dyDescent="0.5">
      <c r="B15" s="72"/>
      <c r="C15" s="79" t="s">
        <v>91</v>
      </c>
      <c r="D15" s="79"/>
      <c r="E15" s="79"/>
      <c r="F15" s="79"/>
      <c r="G15" s="79"/>
      <c r="H15" s="79"/>
      <c r="I15" s="79"/>
      <c r="J15" s="79"/>
      <c r="K15" s="79"/>
      <c r="L15" s="79"/>
      <c r="M15" s="79"/>
      <c r="N15" s="79"/>
      <c r="O15" s="79"/>
      <c r="P15" s="79"/>
      <c r="Q15" s="79"/>
      <c r="R15" s="79"/>
      <c r="S15" s="79"/>
      <c r="T15" s="79"/>
      <c r="U15" s="79"/>
      <c r="V15" s="74"/>
    </row>
    <row r="16" spans="2:22" ht="16.2" thickBot="1" x14ac:dyDescent="0.35">
      <c r="B16" s="83"/>
      <c r="C16" s="4"/>
      <c r="D16" s="65"/>
      <c r="E16" s="65"/>
      <c r="F16" s="65"/>
      <c r="G16" s="65"/>
      <c r="H16" s="65"/>
      <c r="I16" s="65"/>
      <c r="J16" s="65"/>
      <c r="K16" s="65"/>
      <c r="L16" s="65"/>
      <c r="M16" s="4"/>
      <c r="N16" s="4"/>
      <c r="O16" s="4"/>
      <c r="P16" s="2"/>
      <c r="Q16" s="2"/>
      <c r="R16" s="2"/>
      <c r="S16" s="2"/>
      <c r="T16" s="2"/>
      <c r="U16" s="2"/>
      <c r="V16" s="84"/>
    </row>
    <row r="17" spans="2:22" ht="60.75" customHeight="1" thickTop="1" thickBot="1" x14ac:dyDescent="0.35">
      <c r="B17" s="83"/>
      <c r="C17" s="85" t="s">
        <v>92</v>
      </c>
      <c r="D17" s="86" t="str">
        <f>C18</f>
        <v>PEYROLE Philippe</v>
      </c>
      <c r="E17" s="86"/>
      <c r="F17" s="86"/>
      <c r="G17" s="87" t="str">
        <f>C22</f>
        <v>KEREBEL Eric</v>
      </c>
      <c r="H17" s="87"/>
      <c r="I17" s="87"/>
      <c r="J17" s="88" t="str">
        <f>C26</f>
        <v>LUCAS Philippe</v>
      </c>
      <c r="K17" s="88"/>
      <c r="L17" s="89"/>
      <c r="M17" s="90" t="s">
        <v>93</v>
      </c>
      <c r="N17" s="91" t="s">
        <v>94</v>
      </c>
      <c r="O17" s="92"/>
      <c r="P17" s="93" t="s">
        <v>95</v>
      </c>
      <c r="Q17" s="94" t="s">
        <v>96</v>
      </c>
      <c r="R17" s="95" t="s">
        <v>97</v>
      </c>
      <c r="S17" s="96" t="s">
        <v>98</v>
      </c>
      <c r="T17" s="96" t="s">
        <v>99</v>
      </c>
      <c r="U17" s="97" t="s">
        <v>100</v>
      </c>
      <c r="V17" s="84"/>
    </row>
    <row r="18" spans="2:22" ht="45" customHeight="1" thickTop="1" x14ac:dyDescent="0.3">
      <c r="B18" s="83"/>
      <c r="C18" s="98" t="str">
        <f>IF(ISBLANK('[4]A RENSEIGNER'!B28),"",'[4]A RENSEIGNER'!B28)</f>
        <v>PEYROLE Philippe</v>
      </c>
      <c r="D18" s="99"/>
      <c r="E18" s="100"/>
      <c r="F18" s="101"/>
      <c r="G18" s="102">
        <f>IF(ISBLANK('[4]POULE DE 3 '!E36),"",'[4]POULE DE 3 '!E36)</f>
        <v>80</v>
      </c>
      <c r="H18" s="102"/>
      <c r="I18" s="102">
        <f>IF(ISBLANK('[4]POULE DE 3 '!F36),"",'[4]POULE DE 3 '!F36)</f>
        <v>24</v>
      </c>
      <c r="J18" s="102">
        <f>IF(ISBLANK('[4]POULE DE 3 '!E44),"",'[4]POULE DE 3 '!E44)</f>
        <v>80</v>
      </c>
      <c r="K18" s="102"/>
      <c r="L18" s="103">
        <f>IF(ISBLANK('[4]POULE DE 3 '!F44),"",'[4]POULE DE 3 '!F44)</f>
        <v>23</v>
      </c>
      <c r="M18" s="104">
        <f>IF('[4]POULE DE 3 '!R27=0,"",'[4]POULE DE 3 '!R27)</f>
        <v>160</v>
      </c>
      <c r="N18" s="105">
        <f>IF('[4]POULE DE 3 '!S27=0,"",'[4]POULE DE 3 '!S27)</f>
        <v>47</v>
      </c>
      <c r="O18" s="106"/>
      <c r="P18" s="107">
        <f>IF(ISERROR('[4]POULE DE 3 '!T27),"",'[4]POULE DE 3 '!T27)</f>
        <v>3.4042553191489362</v>
      </c>
      <c r="Q18" s="108">
        <f>IF(ISERROR('[4]POULE DE 3 '!W27),"",'[4]POULE DE 3 '!W27)</f>
        <v>4</v>
      </c>
      <c r="R18" s="109" t="str">
        <f>IF(ISERROR('[4]POULE DE 3 '!Y27),"",IF(ISBLANK('[4]A RENSEIGNER'!B28),"",IF('[4]POULE DE 3 '!Y27=1,'[4]POULE DE 3 '!Y27&amp;"er",'[4]POULE DE 3 '!Y27&amp;"ème")))</f>
        <v>1er</v>
      </c>
      <c r="S18" s="110">
        <f>IF(ISERROR('[4]POULE DE 3 '!Z27),"",'[4]POULE DE 3 '!Z27)</f>
        <v>8</v>
      </c>
      <c r="T18" s="110">
        <f>IF(ISBLANK(C18),"",'[4]POULE DE 3 '!AG27)</f>
        <v>2</v>
      </c>
      <c r="U18" s="111">
        <f>IF(ISERROR('[4]POULE DE 3 '!AH27),"",'[4]POULE DE 3 '!AH27)</f>
        <v>10</v>
      </c>
      <c r="V18" s="84"/>
    </row>
    <row r="19" spans="2:22" ht="45" customHeight="1" x14ac:dyDescent="0.3">
      <c r="B19" s="83"/>
      <c r="C19" s="112" t="str">
        <f>'[4]A RENSEIGNER'!C28</f>
        <v>R1</v>
      </c>
      <c r="D19" s="113"/>
      <c r="E19" s="114"/>
      <c r="F19" s="115"/>
      <c r="G19" s="116"/>
      <c r="H19" s="116">
        <f>'[4]POULE DE 3 '!J36</f>
        <v>2</v>
      </c>
      <c r="I19" s="116"/>
      <c r="J19" s="116"/>
      <c r="K19" s="116">
        <f>'[4]POULE DE 3 '!J44</f>
        <v>2</v>
      </c>
      <c r="L19" s="117"/>
      <c r="M19" s="118" t="s">
        <v>101</v>
      </c>
      <c r="N19" s="119"/>
      <c r="O19" s="120" t="s">
        <v>102</v>
      </c>
      <c r="P19" s="121"/>
      <c r="Q19" s="108"/>
      <c r="R19" s="110"/>
      <c r="S19" s="110"/>
      <c r="T19" s="110"/>
      <c r="U19" s="111"/>
      <c r="V19" s="84"/>
    </row>
    <row r="20" spans="2:22" ht="45" customHeight="1" thickBot="1" x14ac:dyDescent="0.35">
      <c r="B20" s="83"/>
      <c r="C20" s="122" t="str">
        <f>'[4]A RENSEIGNER'!D28</f>
        <v>LIVRY</v>
      </c>
      <c r="D20" s="123"/>
      <c r="E20" s="124"/>
      <c r="F20" s="125"/>
      <c r="G20" s="126">
        <f>+'[4]POULE DE 3 '!I36</f>
        <v>3.3333333333333335</v>
      </c>
      <c r="H20" s="127"/>
      <c r="I20" s="127">
        <f>IF(ISBLANK('[4]POULE DE 3 '!G36),"",'[4]POULE DE 3 '!G36)</f>
        <v>10</v>
      </c>
      <c r="J20" s="126">
        <f>+'[4]POULE DE 3 '!I44</f>
        <v>3.4782608695652173</v>
      </c>
      <c r="K20" s="127"/>
      <c r="L20" s="128">
        <f>IF(ISBLANK('[4]POULE DE 3 '!G44),"",'[4]POULE DE 3 '!G44)</f>
        <v>12</v>
      </c>
      <c r="M20" s="129">
        <f>IF('[4]POULE DE 3 '!U27=0,"",'[4]POULE DE 3 '!U27)</f>
        <v>3.4782608695652173</v>
      </c>
      <c r="N20" s="130"/>
      <c r="O20" s="131">
        <f>IF('[4]POULE DE 3 '!V27=0,"",'[4]POULE DE 3 '!V27)</f>
        <v>12</v>
      </c>
      <c r="P20" s="132"/>
      <c r="Q20" s="133"/>
      <c r="R20" s="134"/>
      <c r="S20" s="134"/>
      <c r="T20" s="134"/>
      <c r="U20" s="135"/>
      <c r="V20" s="84"/>
    </row>
    <row r="21" spans="2:22" ht="60.75" customHeight="1" thickTop="1" thickBot="1" x14ac:dyDescent="0.35">
      <c r="B21" s="83"/>
      <c r="C21" s="85" t="s">
        <v>92</v>
      </c>
      <c r="D21" s="86" t="str">
        <f>D17</f>
        <v>PEYROLE Philippe</v>
      </c>
      <c r="E21" s="86"/>
      <c r="F21" s="86"/>
      <c r="G21" s="87" t="str">
        <f>G17</f>
        <v>KEREBEL Eric</v>
      </c>
      <c r="H21" s="87"/>
      <c r="I21" s="87"/>
      <c r="J21" s="88" t="str">
        <f>J17</f>
        <v>LUCAS Philippe</v>
      </c>
      <c r="K21" s="88"/>
      <c r="L21" s="89"/>
      <c r="M21" s="136" t="s">
        <v>93</v>
      </c>
      <c r="N21" s="137" t="s">
        <v>94</v>
      </c>
      <c r="O21" s="138"/>
      <c r="P21" s="139" t="s">
        <v>95</v>
      </c>
      <c r="Q21" s="94" t="s">
        <v>96</v>
      </c>
      <c r="R21" s="95" t="s">
        <v>97</v>
      </c>
      <c r="S21" s="96" t="s">
        <v>103</v>
      </c>
      <c r="T21" s="96" t="s">
        <v>99</v>
      </c>
      <c r="U21" s="97" t="s">
        <v>100</v>
      </c>
      <c r="V21" s="84"/>
    </row>
    <row r="22" spans="2:22" ht="43.95" customHeight="1" thickTop="1" x14ac:dyDescent="0.3">
      <c r="B22" s="83"/>
      <c r="C22" s="140" t="str">
        <f>IF(ISBLANK('[4]A RENSEIGNER'!B29),"",'[4]A RENSEIGNER'!B29)</f>
        <v>KEREBEL Eric</v>
      </c>
      <c r="D22" s="141">
        <f>IF(ISBLANK('[4]POULE DE 3 '!E37),"",'[4]POULE DE 3 '!E37)</f>
        <v>53</v>
      </c>
      <c r="E22" s="141"/>
      <c r="F22" s="141">
        <f>IF(ISBLANK('[4]POULE DE 3 '!F37),"",'[4]POULE DE 3 '!F37)</f>
        <v>24</v>
      </c>
      <c r="G22" s="142"/>
      <c r="H22" s="143"/>
      <c r="I22" s="144"/>
      <c r="J22" s="141">
        <f>IF(ISBLANK('[4]POULE DE 3 '!E28),"",'[4]POULE DE 3 '!E28)</f>
        <v>44</v>
      </c>
      <c r="K22" s="141"/>
      <c r="L22" s="145">
        <f>IF(ISBLANK('[4]POULE DE 3 '!F28),"",'[4]POULE DE 3 '!F28)</f>
        <v>35</v>
      </c>
      <c r="M22" s="146">
        <f>IF('[4]POULE DE 3 '!R28=0,"",'[4]POULE DE 3 '!R28)</f>
        <v>97</v>
      </c>
      <c r="N22" s="147">
        <f>IF(ISERROR('[4]POULE DE 3 '!S28),"",'[4]POULE DE 3 '!S28)</f>
        <v>59</v>
      </c>
      <c r="O22" s="148"/>
      <c r="P22" s="149">
        <f>IF(ISERROR('[4]POULE DE 3 '!T28),"",'[4]POULE DE 3 '!T28)</f>
        <v>1.6440677966101696</v>
      </c>
      <c r="Q22" s="150">
        <f>IF(ISERROR('[4]POULE DE 3 '!W28),"",'[4]POULE DE 3 '!W28)</f>
        <v>2</v>
      </c>
      <c r="R22" s="151" t="str">
        <f>IF(ISERROR('[4]POULE DE 3 '!Y28),"",IF(ISBLANK('[4]A RENSEIGNER'!B29),"",IF('[4]POULE DE 3 '!Y28=1,'[4]POULE DE 3 '!Y28&amp;"er",'[4]POULE DE 3 '!Y28&amp;"ème")))</f>
        <v>2ème</v>
      </c>
      <c r="S22" s="152">
        <f>IF(ISERROR('[4]POULE DE 3 '!Z28),"",'[4]POULE DE 3 '!Z28)</f>
        <v>5</v>
      </c>
      <c r="T22" s="152">
        <f>+'[4]POULE DE 3 '!AG28</f>
        <v>1</v>
      </c>
      <c r="U22" s="153">
        <f>IF(ISERROR('[4]POULE DE 3 '!AH28),"",'[4]POULE DE 3 '!AH28)</f>
        <v>6</v>
      </c>
      <c r="V22" s="84"/>
    </row>
    <row r="23" spans="2:22" ht="43.95" customHeight="1" x14ac:dyDescent="0.3">
      <c r="B23" s="83"/>
      <c r="C23" s="154" t="str">
        <f>'[4]A RENSEIGNER'!C29</f>
        <v>R1</v>
      </c>
      <c r="D23" s="155"/>
      <c r="E23" s="155">
        <f>'[4]POULE DE 3 '!J37</f>
        <v>0</v>
      </c>
      <c r="F23" s="155"/>
      <c r="G23" s="156"/>
      <c r="H23" s="157"/>
      <c r="I23" s="158"/>
      <c r="J23" s="155"/>
      <c r="K23" s="155">
        <f>'[4]POULE DE 3 '!J28</f>
        <v>2</v>
      </c>
      <c r="L23" s="159"/>
      <c r="M23" s="160" t="s">
        <v>101</v>
      </c>
      <c r="N23" s="161"/>
      <c r="O23" s="162"/>
      <c r="P23" s="163" t="s">
        <v>102</v>
      </c>
      <c r="Q23" s="150"/>
      <c r="R23" s="152"/>
      <c r="S23" s="152"/>
      <c r="T23" s="152"/>
      <c r="U23" s="153"/>
      <c r="V23" s="84"/>
    </row>
    <row r="24" spans="2:22" ht="43.95" customHeight="1" thickBot="1" x14ac:dyDescent="0.35">
      <c r="B24" s="83"/>
      <c r="C24" s="164" t="str">
        <f>'[4]A RENSEIGNER'!D29</f>
        <v>ABASM</v>
      </c>
      <c r="D24" s="165">
        <f>+'[4]POULE DE 3 '!I37</f>
        <v>2.2083333333333335</v>
      </c>
      <c r="E24" s="166"/>
      <c r="F24" s="166">
        <f>IF(ISBLANK('[4]POULE DE 3 '!G37),"",'[4]POULE DE 3 '!G37)</f>
        <v>9</v>
      </c>
      <c r="G24" s="167"/>
      <c r="H24" s="168"/>
      <c r="I24" s="169"/>
      <c r="J24" s="165">
        <f>+'[4]POULE DE 3 '!I28</f>
        <v>1.2571428571428571</v>
      </c>
      <c r="K24" s="166"/>
      <c r="L24" s="170">
        <f>IF(ISBLANK('[4]POULE DE 3 '!G28),"",'[4]POULE DE 3 '!G28)</f>
        <v>7</v>
      </c>
      <c r="M24" s="171">
        <f>IF('[4]POULE DE 3 '!U28=0,"",'[4]POULE DE 3 '!U28)</f>
        <v>1.2571428571428571</v>
      </c>
      <c r="N24" s="172"/>
      <c r="O24" s="173">
        <f>IF('[4]POULE DE 3 '!V28=0,"",'[4]POULE DE 3 '!V28)</f>
        <v>9</v>
      </c>
      <c r="P24" s="174"/>
      <c r="Q24" s="175"/>
      <c r="R24" s="176"/>
      <c r="S24" s="176"/>
      <c r="T24" s="176"/>
      <c r="U24" s="177"/>
      <c r="V24" s="84"/>
    </row>
    <row r="25" spans="2:22" ht="60.75" customHeight="1" thickTop="1" thickBot="1" x14ac:dyDescent="0.35">
      <c r="B25" s="83"/>
      <c r="C25" s="85" t="s">
        <v>92</v>
      </c>
      <c r="D25" s="86" t="str">
        <f>$D$21</f>
        <v>PEYROLE Philippe</v>
      </c>
      <c r="E25" s="86"/>
      <c r="F25" s="86"/>
      <c r="G25" s="87" t="str">
        <f>$G$21</f>
        <v>KEREBEL Eric</v>
      </c>
      <c r="H25" s="87"/>
      <c r="I25" s="87"/>
      <c r="J25" s="88" t="str">
        <f>$J$21</f>
        <v>LUCAS Philippe</v>
      </c>
      <c r="K25" s="88"/>
      <c r="L25" s="89"/>
      <c r="M25" s="178" t="s">
        <v>93</v>
      </c>
      <c r="N25" s="179" t="s">
        <v>94</v>
      </c>
      <c r="O25" s="180"/>
      <c r="P25" s="181" t="s">
        <v>95</v>
      </c>
      <c r="Q25" s="94" t="s">
        <v>96</v>
      </c>
      <c r="R25" s="95" t="s">
        <v>97</v>
      </c>
      <c r="S25" s="96" t="s">
        <v>103</v>
      </c>
      <c r="T25" s="96" t="s">
        <v>99</v>
      </c>
      <c r="U25" s="97" t="s">
        <v>100</v>
      </c>
      <c r="V25" s="84"/>
    </row>
    <row r="26" spans="2:22" ht="46.95" customHeight="1" thickTop="1" x14ac:dyDescent="0.3">
      <c r="B26" s="83"/>
      <c r="C26" s="182" t="str">
        <f>IF(ISBLANK('[4]A RENSEIGNER'!B30),"",'[4]A RENSEIGNER'!B30)</f>
        <v>LUCAS Philippe</v>
      </c>
      <c r="D26" s="183">
        <f>IF(ISBLANK('[4]POULE DE 3 '!E46),"",'[4]POULE DE 3 '!E46)</f>
        <v>32</v>
      </c>
      <c r="E26" s="183"/>
      <c r="F26" s="183">
        <f>+'[4]POULE DE 3 '!F46</f>
        <v>23</v>
      </c>
      <c r="G26" s="183">
        <f>IF(ISBLANK('[4]POULE DE 3 '!E29),"",'[4]POULE DE 3 '!E29)</f>
        <v>37</v>
      </c>
      <c r="H26" s="183"/>
      <c r="I26" s="183">
        <f>+'[4]POULE DE 3 '!F29</f>
        <v>35</v>
      </c>
      <c r="J26" s="184"/>
      <c r="K26" s="185"/>
      <c r="L26" s="186"/>
      <c r="M26" s="187">
        <f>IF('[4]POULE DE 3 '!R29=0,"",'[4]POULE DE 3 '!R29)</f>
        <v>69</v>
      </c>
      <c r="N26" s="188">
        <f>IF(ISERROR('[4]POULE DE 3 '!S29),"",'[4]POULE DE 3 '!S29)</f>
        <v>58</v>
      </c>
      <c r="O26" s="189"/>
      <c r="P26" s="190">
        <f>IF(ISERROR('[4]POULE DE 3 '!T29),"",'[4]POULE DE 3 '!T29)</f>
        <v>1.1896551724137931</v>
      </c>
      <c r="Q26" s="191">
        <f>IF(ISERROR('[4]POULE DE 3 '!W29),"",'[4]POULE DE 3 '!W29)</f>
        <v>0</v>
      </c>
      <c r="R26" s="192" t="str">
        <f>IF(ISERROR('[4]POULE DE 3 '!Y29),"",IF(ISBLANK('[4]A RENSEIGNER'!B30),"",IF('[4]POULE DE 3 '!Y29=1,'[4]POULE DE 3 '!Y29&amp;"er",'[4]POULE DE 3 '!Y29&amp;"ème")))</f>
        <v>3ème</v>
      </c>
      <c r="S26" s="193">
        <f>IF(ISERROR('[4]POULE DE 3 '!Z29),"",'[4]POULE DE 3 '!Z29)</f>
        <v>3</v>
      </c>
      <c r="T26" s="193">
        <f>+'[4]POULE DE 3 '!AG29</f>
        <v>0</v>
      </c>
      <c r="U26" s="194">
        <f>IF(ISERROR('[4]POULE DE 3 '!AH29),"",'[4]POULE DE 3 '!AH29)</f>
        <v>3</v>
      </c>
      <c r="V26" s="84"/>
    </row>
    <row r="27" spans="2:22" ht="46.95" customHeight="1" x14ac:dyDescent="0.3">
      <c r="B27" s="83"/>
      <c r="C27" s="195" t="str">
        <f>'[4]A RENSEIGNER'!C30</f>
        <v>R1</v>
      </c>
      <c r="D27" s="196"/>
      <c r="E27" s="196">
        <f>'[4]POULE DE 3 '!J46</f>
        <v>0</v>
      </c>
      <c r="F27" s="196"/>
      <c r="G27" s="196"/>
      <c r="H27" s="196">
        <f>'[4]POULE DE 3 '!J29</f>
        <v>0</v>
      </c>
      <c r="I27" s="196"/>
      <c r="J27" s="197"/>
      <c r="K27" s="198"/>
      <c r="L27" s="199"/>
      <c r="M27" s="200" t="s">
        <v>101</v>
      </c>
      <c r="N27" s="201"/>
      <c r="O27" s="202" t="s">
        <v>102</v>
      </c>
      <c r="P27" s="203"/>
      <c r="Q27" s="191"/>
      <c r="R27" s="193"/>
      <c r="S27" s="193"/>
      <c r="T27" s="193"/>
      <c r="U27" s="194"/>
      <c r="V27" s="84"/>
    </row>
    <row r="28" spans="2:22" ht="46.95" customHeight="1" thickBot="1" x14ac:dyDescent="0.35">
      <c r="B28" s="83"/>
      <c r="C28" s="204" t="str">
        <f>'[4]A RENSEIGNER'!D30</f>
        <v>ABASM</v>
      </c>
      <c r="D28" s="205">
        <f>+'[4]POULE DE 3 '!I46</f>
        <v>1.3913043478260869</v>
      </c>
      <c r="E28" s="206"/>
      <c r="F28" s="206">
        <f>IF(ISBLANK('[4]POULE DE 3 '!G46),"",'[4]POULE DE 3 '!G46)</f>
        <v>8</v>
      </c>
      <c r="G28" s="205">
        <f>+'[4]POULE DE 3 '!I29</f>
        <v>1.0571428571428572</v>
      </c>
      <c r="H28" s="206"/>
      <c r="I28" s="206">
        <f>IF(ISBLANK('[4]POULE DE 3 '!G29),"",'[4]POULE DE 3 '!G29)</f>
        <v>7</v>
      </c>
      <c r="J28" s="207"/>
      <c r="K28" s="208"/>
      <c r="L28" s="209"/>
      <c r="M28" s="210" t="str">
        <f>IF('[4]POULE DE 3 '!U29=0,"",'[4]POULE DE 3 '!U29)</f>
        <v/>
      </c>
      <c r="N28" s="211"/>
      <c r="O28" s="212">
        <f>IF('[4]POULE DE 3 '!V29=0,"",'[4]POULE DE 3 '!V29)</f>
        <v>8</v>
      </c>
      <c r="P28" s="213"/>
      <c r="Q28" s="214"/>
      <c r="R28" s="215"/>
      <c r="S28" s="215"/>
      <c r="T28" s="215"/>
      <c r="U28" s="216"/>
      <c r="V28" s="84"/>
    </row>
    <row r="29" spans="2:22" ht="16.2" thickTop="1" x14ac:dyDescent="0.3">
      <c r="B29" s="83"/>
      <c r="C29" s="4"/>
      <c r="D29" s="65"/>
      <c r="E29" s="65"/>
      <c r="F29" s="65"/>
      <c r="G29" s="65"/>
      <c r="H29" s="65"/>
      <c r="I29" s="65"/>
      <c r="J29" s="65"/>
      <c r="K29" s="65"/>
      <c r="L29" s="65"/>
      <c r="M29" s="4"/>
      <c r="N29" s="4"/>
      <c r="O29" s="4"/>
      <c r="P29" s="2"/>
      <c r="Q29" s="2"/>
      <c r="R29" s="2"/>
      <c r="S29" s="2"/>
      <c r="T29" s="2"/>
      <c r="U29" s="2"/>
      <c r="V29" s="84"/>
    </row>
    <row r="30" spans="2:22" ht="16.2" thickBot="1" x14ac:dyDescent="0.35">
      <c r="B30" s="217"/>
      <c r="C30" s="218"/>
      <c r="D30" s="219"/>
      <c r="E30" s="219"/>
      <c r="F30" s="219"/>
      <c r="G30" s="219"/>
      <c r="H30" s="219"/>
      <c r="I30" s="219"/>
      <c r="J30" s="219"/>
      <c r="K30" s="219"/>
      <c r="L30" s="219"/>
      <c r="M30" s="218"/>
      <c r="N30" s="218"/>
      <c r="O30" s="218"/>
      <c r="P30" s="220"/>
      <c r="Q30" s="220"/>
      <c r="R30" s="220"/>
      <c r="S30" s="220"/>
      <c r="T30" s="220"/>
      <c r="U30" s="220"/>
      <c r="V30" s="22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41" priority="6" operator="equal">
      <formula>0</formula>
    </cfRule>
    <cfRule type="cellIs" dxfId="40" priority="7" operator="equal">
      <formula>2</formula>
    </cfRule>
    <cfRule type="cellIs" dxfId="39" priority="8" operator="equal">
      <formula>1</formula>
    </cfRule>
  </conditionalFormatting>
  <conditionalFormatting sqref="H19 K19 K23 E23 E27 H27">
    <cfRule type="containsErrors" dxfId="38" priority="5">
      <formula>ISERROR(E19)</formula>
    </cfRule>
  </conditionalFormatting>
  <conditionalFormatting sqref="C18">
    <cfRule type="expression" dxfId="37" priority="4">
      <formula>$R$18="1er"</formula>
    </cfRule>
  </conditionalFormatting>
  <conditionalFormatting sqref="R22:R24 R18:R20 R26:R28">
    <cfRule type="containsText" dxfId="36" priority="3" operator="containsText" text="1er">
      <formula>NOT(ISERROR(SEARCH("1er",R18)))</formula>
    </cfRule>
  </conditionalFormatting>
  <conditionalFormatting sqref="C22">
    <cfRule type="expression" dxfId="35" priority="2">
      <formula>$R$22="1er"</formula>
    </cfRule>
  </conditionalFormatting>
  <conditionalFormatting sqref="C26">
    <cfRule type="expression" dxfId="34"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C1E3-C20A-4DFE-9723-4F9D437F12A4}">
  <sheetPr>
    <pageSetUpPr fitToPage="1"/>
  </sheetPr>
  <dimension ref="A2:EB140"/>
  <sheetViews>
    <sheetView tabSelected="1" topLeftCell="A4" zoomScale="82" zoomScaleNormal="82" workbookViewId="0">
      <selection activeCell="T37" sqref="T37"/>
    </sheetView>
  </sheetViews>
  <sheetFormatPr baseColWidth="10" defaultColWidth="10.6640625" defaultRowHeight="15.6" outlineLevelCol="1" x14ac:dyDescent="0.3"/>
  <cols>
    <col min="1" max="1" width="10.33203125" style="2" bestFit="1" customWidth="1"/>
    <col min="2" max="2" width="21.77734375" style="2" customWidth="1" outlineLevel="1"/>
    <col min="3" max="3" width="18.6640625" style="3" bestFit="1" customWidth="1"/>
    <col min="4" max="4" width="13.88671875" style="3" customWidth="1"/>
    <col min="5" max="5" width="9.2187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4" customWidth="1" collapsed="1"/>
    <col min="12" max="12" width="9" style="4" hidden="1" customWidth="1" outlineLevel="1"/>
    <col min="13" max="13" width="10.33203125" style="4" hidden="1" customWidth="1" outlineLevel="1"/>
    <col min="14" max="14" width="12.88671875" style="5" hidden="1" customWidth="1" outlineLevel="1"/>
    <col min="15" max="15" width="12.109375" style="4" hidden="1" customWidth="1" outlineLevel="1"/>
    <col min="16" max="16" width="12.6640625" style="4" customWidth="1" collapsed="1"/>
    <col min="17" max="17" width="15.88671875" style="4" customWidth="1"/>
    <col min="18" max="18" width="15.6640625" style="5" customWidth="1" outlineLevel="1"/>
    <col min="19" max="19" width="19" style="4" customWidth="1" outlineLevel="1"/>
    <col min="20" max="20" width="12.33203125" style="4" customWidth="1" outlineLevel="1"/>
    <col min="21" max="21" width="15.88671875" style="4" customWidth="1" outlineLevel="1"/>
    <col min="22" max="22" width="15.6640625" style="5" customWidth="1"/>
    <col min="23" max="23" width="16.88671875" style="2" customWidth="1"/>
    <col min="24" max="24" width="16.88671875" style="5"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21.77734375" style="2" customWidth="1"/>
    <col min="259" max="259" width="18.6640625" style="2" bestFit="1" customWidth="1"/>
    <col min="260" max="260" width="13.88671875" style="2" customWidth="1"/>
    <col min="261" max="261" width="9.21875" style="2" customWidth="1"/>
    <col min="262" max="266" width="0" style="2" hidden="1" customWidth="1"/>
    <col min="267" max="267" width="12.44140625" style="2" customWidth="1"/>
    <col min="268" max="271" width="0" style="2" hidden="1" customWidth="1"/>
    <col min="272" max="272" width="12.6640625" style="2" customWidth="1"/>
    <col min="273" max="273" width="15.88671875" style="2" customWidth="1"/>
    <col min="274" max="274" width="15.6640625" style="2" customWidth="1"/>
    <col min="275" max="275" width="19" style="2" customWidth="1"/>
    <col min="276" max="276" width="12.33203125" style="2" customWidth="1"/>
    <col min="277" max="277" width="15.88671875" style="2"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21.77734375" style="2" customWidth="1"/>
    <col min="515" max="515" width="18.6640625" style="2" bestFit="1" customWidth="1"/>
    <col min="516" max="516" width="13.88671875" style="2" customWidth="1"/>
    <col min="517" max="517" width="9.21875" style="2" customWidth="1"/>
    <col min="518" max="522" width="0" style="2" hidden="1" customWidth="1"/>
    <col min="523" max="523" width="12.44140625" style="2" customWidth="1"/>
    <col min="524" max="527" width="0" style="2" hidden="1" customWidth="1"/>
    <col min="528" max="528" width="12.6640625" style="2" customWidth="1"/>
    <col min="529" max="529" width="15.88671875" style="2" customWidth="1"/>
    <col min="530" max="530" width="15.6640625" style="2" customWidth="1"/>
    <col min="531" max="531" width="19" style="2" customWidth="1"/>
    <col min="532" max="532" width="12.33203125" style="2" customWidth="1"/>
    <col min="533" max="533" width="15.88671875" style="2"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21.77734375" style="2" customWidth="1"/>
    <col min="771" max="771" width="18.6640625" style="2" bestFit="1" customWidth="1"/>
    <col min="772" max="772" width="13.88671875" style="2" customWidth="1"/>
    <col min="773" max="773" width="9.21875" style="2" customWidth="1"/>
    <col min="774" max="778" width="0" style="2" hidden="1" customWidth="1"/>
    <col min="779" max="779" width="12.44140625" style="2" customWidth="1"/>
    <col min="780" max="783" width="0" style="2" hidden="1" customWidth="1"/>
    <col min="784" max="784" width="12.6640625" style="2" customWidth="1"/>
    <col min="785" max="785" width="15.88671875" style="2" customWidth="1"/>
    <col min="786" max="786" width="15.6640625" style="2" customWidth="1"/>
    <col min="787" max="787" width="19" style="2" customWidth="1"/>
    <col min="788" max="788" width="12.33203125" style="2" customWidth="1"/>
    <col min="789" max="789" width="15.88671875" style="2"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21.77734375" style="2" customWidth="1"/>
    <col min="1027" max="1027" width="18.6640625" style="2" bestFit="1" customWidth="1"/>
    <col min="1028" max="1028" width="13.88671875" style="2" customWidth="1"/>
    <col min="1029" max="1029" width="9.21875" style="2" customWidth="1"/>
    <col min="1030" max="1034" width="0" style="2" hidden="1" customWidth="1"/>
    <col min="1035" max="1035" width="12.44140625" style="2" customWidth="1"/>
    <col min="1036" max="1039" width="0" style="2" hidden="1" customWidth="1"/>
    <col min="1040" max="1040" width="12.6640625" style="2" customWidth="1"/>
    <col min="1041" max="1041" width="15.88671875" style="2" customWidth="1"/>
    <col min="1042" max="1042" width="15.6640625" style="2" customWidth="1"/>
    <col min="1043" max="1043" width="19" style="2" customWidth="1"/>
    <col min="1044" max="1044" width="12.33203125" style="2" customWidth="1"/>
    <col min="1045" max="1045" width="15.88671875" style="2"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21.77734375" style="2" customWidth="1"/>
    <col min="1283" max="1283" width="18.6640625" style="2" bestFit="1" customWidth="1"/>
    <col min="1284" max="1284" width="13.88671875" style="2" customWidth="1"/>
    <col min="1285" max="1285" width="9.21875" style="2" customWidth="1"/>
    <col min="1286" max="1290" width="0" style="2" hidden="1" customWidth="1"/>
    <col min="1291" max="1291" width="12.44140625" style="2" customWidth="1"/>
    <col min="1292" max="1295" width="0" style="2" hidden="1" customWidth="1"/>
    <col min="1296" max="1296" width="12.6640625" style="2" customWidth="1"/>
    <col min="1297" max="1297" width="15.88671875" style="2" customWidth="1"/>
    <col min="1298" max="1298" width="15.6640625" style="2" customWidth="1"/>
    <col min="1299" max="1299" width="19" style="2" customWidth="1"/>
    <col min="1300" max="1300" width="12.33203125" style="2" customWidth="1"/>
    <col min="1301" max="1301" width="15.88671875" style="2"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21.77734375" style="2" customWidth="1"/>
    <col min="1539" max="1539" width="18.6640625" style="2" bestFit="1" customWidth="1"/>
    <col min="1540" max="1540" width="13.88671875" style="2" customWidth="1"/>
    <col min="1541" max="1541" width="9.21875" style="2" customWidth="1"/>
    <col min="1542" max="1546" width="0" style="2" hidden="1" customWidth="1"/>
    <col min="1547" max="1547" width="12.44140625" style="2" customWidth="1"/>
    <col min="1548" max="1551" width="0" style="2" hidden="1" customWidth="1"/>
    <col min="1552" max="1552" width="12.6640625" style="2" customWidth="1"/>
    <col min="1553" max="1553" width="15.88671875" style="2" customWidth="1"/>
    <col min="1554" max="1554" width="15.6640625" style="2" customWidth="1"/>
    <col min="1555" max="1555" width="19" style="2" customWidth="1"/>
    <col min="1556" max="1556" width="12.33203125" style="2" customWidth="1"/>
    <col min="1557" max="1557" width="15.88671875" style="2"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21.77734375" style="2" customWidth="1"/>
    <col min="1795" max="1795" width="18.6640625" style="2" bestFit="1" customWidth="1"/>
    <col min="1796" max="1796" width="13.88671875" style="2" customWidth="1"/>
    <col min="1797" max="1797" width="9.21875" style="2" customWidth="1"/>
    <col min="1798" max="1802" width="0" style="2" hidden="1" customWidth="1"/>
    <col min="1803" max="1803" width="12.44140625" style="2" customWidth="1"/>
    <col min="1804" max="1807" width="0" style="2" hidden="1" customWidth="1"/>
    <col min="1808" max="1808" width="12.6640625" style="2" customWidth="1"/>
    <col min="1809" max="1809" width="15.88671875" style="2" customWidth="1"/>
    <col min="1810" max="1810" width="15.6640625" style="2" customWidth="1"/>
    <col min="1811" max="1811" width="19" style="2" customWidth="1"/>
    <col min="1812" max="1812" width="12.33203125" style="2" customWidth="1"/>
    <col min="1813" max="1813" width="15.88671875" style="2"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21.77734375" style="2" customWidth="1"/>
    <col min="2051" max="2051" width="18.6640625" style="2" bestFit="1" customWidth="1"/>
    <col min="2052" max="2052" width="13.88671875" style="2" customWidth="1"/>
    <col min="2053" max="2053" width="9.21875" style="2" customWidth="1"/>
    <col min="2054" max="2058" width="0" style="2" hidden="1" customWidth="1"/>
    <col min="2059" max="2059" width="12.44140625" style="2" customWidth="1"/>
    <col min="2060" max="2063" width="0" style="2" hidden="1" customWidth="1"/>
    <col min="2064" max="2064" width="12.6640625" style="2" customWidth="1"/>
    <col min="2065" max="2065" width="15.88671875" style="2" customWidth="1"/>
    <col min="2066" max="2066" width="15.6640625" style="2" customWidth="1"/>
    <col min="2067" max="2067" width="19" style="2" customWidth="1"/>
    <col min="2068" max="2068" width="12.33203125" style="2" customWidth="1"/>
    <col min="2069" max="2069" width="15.88671875" style="2"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21.77734375" style="2" customWidth="1"/>
    <col min="2307" max="2307" width="18.6640625" style="2" bestFit="1" customWidth="1"/>
    <col min="2308" max="2308" width="13.88671875" style="2" customWidth="1"/>
    <col min="2309" max="2309" width="9.21875" style="2" customWidth="1"/>
    <col min="2310" max="2314" width="0" style="2" hidden="1" customWidth="1"/>
    <col min="2315" max="2315" width="12.44140625" style="2" customWidth="1"/>
    <col min="2316" max="2319" width="0" style="2" hidden="1" customWidth="1"/>
    <col min="2320" max="2320" width="12.6640625" style="2" customWidth="1"/>
    <col min="2321" max="2321" width="15.88671875" style="2" customWidth="1"/>
    <col min="2322" max="2322" width="15.6640625" style="2" customWidth="1"/>
    <col min="2323" max="2323" width="19" style="2" customWidth="1"/>
    <col min="2324" max="2324" width="12.33203125" style="2" customWidth="1"/>
    <col min="2325" max="2325" width="15.88671875" style="2"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21.77734375" style="2" customWidth="1"/>
    <col min="2563" max="2563" width="18.6640625" style="2" bestFit="1" customWidth="1"/>
    <col min="2564" max="2564" width="13.88671875" style="2" customWidth="1"/>
    <col min="2565" max="2565" width="9.21875" style="2" customWidth="1"/>
    <col min="2566" max="2570" width="0" style="2" hidden="1" customWidth="1"/>
    <col min="2571" max="2571" width="12.44140625" style="2" customWidth="1"/>
    <col min="2572" max="2575" width="0" style="2" hidden="1" customWidth="1"/>
    <col min="2576" max="2576" width="12.6640625" style="2" customWidth="1"/>
    <col min="2577" max="2577" width="15.88671875" style="2" customWidth="1"/>
    <col min="2578" max="2578" width="15.6640625" style="2" customWidth="1"/>
    <col min="2579" max="2579" width="19" style="2" customWidth="1"/>
    <col min="2580" max="2580" width="12.33203125" style="2" customWidth="1"/>
    <col min="2581" max="2581" width="15.88671875" style="2"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21.77734375" style="2" customWidth="1"/>
    <col min="2819" max="2819" width="18.6640625" style="2" bestFit="1" customWidth="1"/>
    <col min="2820" max="2820" width="13.88671875" style="2" customWidth="1"/>
    <col min="2821" max="2821" width="9.21875" style="2" customWidth="1"/>
    <col min="2822" max="2826" width="0" style="2" hidden="1" customWidth="1"/>
    <col min="2827" max="2827" width="12.44140625" style="2" customWidth="1"/>
    <col min="2828" max="2831" width="0" style="2" hidden="1" customWidth="1"/>
    <col min="2832" max="2832" width="12.6640625" style="2" customWidth="1"/>
    <col min="2833" max="2833" width="15.88671875" style="2" customWidth="1"/>
    <col min="2834" max="2834" width="15.6640625" style="2" customWidth="1"/>
    <col min="2835" max="2835" width="19" style="2" customWidth="1"/>
    <col min="2836" max="2836" width="12.33203125" style="2" customWidth="1"/>
    <col min="2837" max="2837" width="15.88671875" style="2"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21.77734375" style="2" customWidth="1"/>
    <col min="3075" max="3075" width="18.6640625" style="2" bestFit="1" customWidth="1"/>
    <col min="3076" max="3076" width="13.88671875" style="2" customWidth="1"/>
    <col min="3077" max="3077" width="9.21875" style="2" customWidth="1"/>
    <col min="3078" max="3082" width="0" style="2" hidden="1" customWidth="1"/>
    <col min="3083" max="3083" width="12.44140625" style="2" customWidth="1"/>
    <col min="3084" max="3087" width="0" style="2" hidden="1" customWidth="1"/>
    <col min="3088" max="3088" width="12.6640625" style="2" customWidth="1"/>
    <col min="3089" max="3089" width="15.88671875" style="2" customWidth="1"/>
    <col min="3090" max="3090" width="15.6640625" style="2" customWidth="1"/>
    <col min="3091" max="3091" width="19" style="2" customWidth="1"/>
    <col min="3092" max="3092" width="12.33203125" style="2" customWidth="1"/>
    <col min="3093" max="3093" width="15.88671875" style="2"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21.77734375" style="2" customWidth="1"/>
    <col min="3331" max="3331" width="18.6640625" style="2" bestFit="1" customWidth="1"/>
    <col min="3332" max="3332" width="13.88671875" style="2" customWidth="1"/>
    <col min="3333" max="3333" width="9.21875" style="2" customWidth="1"/>
    <col min="3334" max="3338" width="0" style="2" hidden="1" customWidth="1"/>
    <col min="3339" max="3339" width="12.44140625" style="2" customWidth="1"/>
    <col min="3340" max="3343" width="0" style="2" hidden="1" customWidth="1"/>
    <col min="3344" max="3344" width="12.6640625" style="2" customWidth="1"/>
    <col min="3345" max="3345" width="15.88671875" style="2" customWidth="1"/>
    <col min="3346" max="3346" width="15.6640625" style="2" customWidth="1"/>
    <col min="3347" max="3347" width="19" style="2" customWidth="1"/>
    <col min="3348" max="3348" width="12.33203125" style="2" customWidth="1"/>
    <col min="3349" max="3349" width="15.88671875" style="2"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21.77734375" style="2" customWidth="1"/>
    <col min="3587" max="3587" width="18.6640625" style="2" bestFit="1" customWidth="1"/>
    <col min="3588" max="3588" width="13.88671875" style="2" customWidth="1"/>
    <col min="3589" max="3589" width="9.21875" style="2" customWidth="1"/>
    <col min="3590" max="3594" width="0" style="2" hidden="1" customWidth="1"/>
    <col min="3595" max="3595" width="12.44140625" style="2" customWidth="1"/>
    <col min="3596" max="3599" width="0" style="2" hidden="1" customWidth="1"/>
    <col min="3600" max="3600" width="12.6640625" style="2" customWidth="1"/>
    <col min="3601" max="3601" width="15.88671875" style="2" customWidth="1"/>
    <col min="3602" max="3602" width="15.6640625" style="2" customWidth="1"/>
    <col min="3603" max="3603" width="19" style="2" customWidth="1"/>
    <col min="3604" max="3604" width="12.33203125" style="2" customWidth="1"/>
    <col min="3605" max="3605" width="15.88671875" style="2"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21.77734375" style="2" customWidth="1"/>
    <col min="3843" max="3843" width="18.6640625" style="2" bestFit="1" customWidth="1"/>
    <col min="3844" max="3844" width="13.88671875" style="2" customWidth="1"/>
    <col min="3845" max="3845" width="9.21875" style="2" customWidth="1"/>
    <col min="3846" max="3850" width="0" style="2" hidden="1" customWidth="1"/>
    <col min="3851" max="3851" width="12.44140625" style="2" customWidth="1"/>
    <col min="3852" max="3855" width="0" style="2" hidden="1" customWidth="1"/>
    <col min="3856" max="3856" width="12.6640625" style="2" customWidth="1"/>
    <col min="3857" max="3857" width="15.88671875" style="2" customWidth="1"/>
    <col min="3858" max="3858" width="15.6640625" style="2" customWidth="1"/>
    <col min="3859" max="3859" width="19" style="2" customWidth="1"/>
    <col min="3860" max="3860" width="12.33203125" style="2" customWidth="1"/>
    <col min="3861" max="3861" width="15.88671875" style="2"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21.77734375" style="2" customWidth="1"/>
    <col min="4099" max="4099" width="18.6640625" style="2" bestFit="1" customWidth="1"/>
    <col min="4100" max="4100" width="13.88671875" style="2" customWidth="1"/>
    <col min="4101" max="4101" width="9.21875" style="2" customWidth="1"/>
    <col min="4102" max="4106" width="0" style="2" hidden="1" customWidth="1"/>
    <col min="4107" max="4107" width="12.44140625" style="2" customWidth="1"/>
    <col min="4108" max="4111" width="0" style="2" hidden="1" customWidth="1"/>
    <col min="4112" max="4112" width="12.6640625" style="2" customWidth="1"/>
    <col min="4113" max="4113" width="15.88671875" style="2" customWidth="1"/>
    <col min="4114" max="4114" width="15.6640625" style="2" customWidth="1"/>
    <col min="4115" max="4115" width="19" style="2" customWidth="1"/>
    <col min="4116" max="4116" width="12.33203125" style="2" customWidth="1"/>
    <col min="4117" max="4117" width="15.88671875" style="2"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21.77734375" style="2" customWidth="1"/>
    <col min="4355" max="4355" width="18.6640625" style="2" bestFit="1" customWidth="1"/>
    <col min="4356" max="4356" width="13.88671875" style="2" customWidth="1"/>
    <col min="4357" max="4357" width="9.21875" style="2" customWidth="1"/>
    <col min="4358" max="4362" width="0" style="2" hidden="1" customWidth="1"/>
    <col min="4363" max="4363" width="12.44140625" style="2" customWidth="1"/>
    <col min="4364" max="4367" width="0" style="2" hidden="1" customWidth="1"/>
    <col min="4368" max="4368" width="12.6640625" style="2" customWidth="1"/>
    <col min="4369" max="4369" width="15.88671875" style="2" customWidth="1"/>
    <col min="4370" max="4370" width="15.6640625" style="2" customWidth="1"/>
    <col min="4371" max="4371" width="19" style="2" customWidth="1"/>
    <col min="4372" max="4372" width="12.33203125" style="2" customWidth="1"/>
    <col min="4373" max="4373" width="15.88671875" style="2"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21.77734375" style="2" customWidth="1"/>
    <col min="4611" max="4611" width="18.6640625" style="2" bestFit="1" customWidth="1"/>
    <col min="4612" max="4612" width="13.88671875" style="2" customWidth="1"/>
    <col min="4613" max="4613" width="9.21875" style="2" customWidth="1"/>
    <col min="4614" max="4618" width="0" style="2" hidden="1" customWidth="1"/>
    <col min="4619" max="4619" width="12.44140625" style="2" customWidth="1"/>
    <col min="4620" max="4623" width="0" style="2" hidden="1" customWidth="1"/>
    <col min="4624" max="4624" width="12.6640625" style="2" customWidth="1"/>
    <col min="4625" max="4625" width="15.88671875" style="2" customWidth="1"/>
    <col min="4626" max="4626" width="15.6640625" style="2" customWidth="1"/>
    <col min="4627" max="4627" width="19" style="2" customWidth="1"/>
    <col min="4628" max="4628" width="12.33203125" style="2" customWidth="1"/>
    <col min="4629" max="4629" width="15.88671875" style="2"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21.77734375" style="2" customWidth="1"/>
    <col min="4867" max="4867" width="18.6640625" style="2" bestFit="1" customWidth="1"/>
    <col min="4868" max="4868" width="13.88671875" style="2" customWidth="1"/>
    <col min="4869" max="4869" width="9.21875" style="2" customWidth="1"/>
    <col min="4870" max="4874" width="0" style="2" hidden="1" customWidth="1"/>
    <col min="4875" max="4875" width="12.44140625" style="2" customWidth="1"/>
    <col min="4876" max="4879" width="0" style="2" hidden="1" customWidth="1"/>
    <col min="4880" max="4880" width="12.6640625" style="2" customWidth="1"/>
    <col min="4881" max="4881" width="15.88671875" style="2" customWidth="1"/>
    <col min="4882" max="4882" width="15.6640625" style="2" customWidth="1"/>
    <col min="4883" max="4883" width="19" style="2" customWidth="1"/>
    <col min="4884" max="4884" width="12.33203125" style="2" customWidth="1"/>
    <col min="4885" max="4885" width="15.88671875" style="2"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21.77734375" style="2" customWidth="1"/>
    <col min="5123" max="5123" width="18.6640625" style="2" bestFit="1" customWidth="1"/>
    <col min="5124" max="5124" width="13.88671875" style="2" customWidth="1"/>
    <col min="5125" max="5125" width="9.21875" style="2" customWidth="1"/>
    <col min="5126" max="5130" width="0" style="2" hidden="1" customWidth="1"/>
    <col min="5131" max="5131" width="12.44140625" style="2" customWidth="1"/>
    <col min="5132" max="5135" width="0" style="2" hidden="1" customWidth="1"/>
    <col min="5136" max="5136" width="12.6640625" style="2" customWidth="1"/>
    <col min="5137" max="5137" width="15.88671875" style="2" customWidth="1"/>
    <col min="5138" max="5138" width="15.6640625" style="2" customWidth="1"/>
    <col min="5139" max="5139" width="19" style="2" customWidth="1"/>
    <col min="5140" max="5140" width="12.33203125" style="2" customWidth="1"/>
    <col min="5141" max="5141" width="15.88671875" style="2"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21.77734375" style="2" customWidth="1"/>
    <col min="5379" max="5379" width="18.6640625" style="2" bestFit="1" customWidth="1"/>
    <col min="5380" max="5380" width="13.88671875" style="2" customWidth="1"/>
    <col min="5381" max="5381" width="9.21875" style="2" customWidth="1"/>
    <col min="5382" max="5386" width="0" style="2" hidden="1" customWidth="1"/>
    <col min="5387" max="5387" width="12.44140625" style="2" customWidth="1"/>
    <col min="5388" max="5391" width="0" style="2" hidden="1" customWidth="1"/>
    <col min="5392" max="5392" width="12.6640625" style="2" customWidth="1"/>
    <col min="5393" max="5393" width="15.88671875" style="2" customWidth="1"/>
    <col min="5394" max="5394" width="15.6640625" style="2" customWidth="1"/>
    <col min="5395" max="5395" width="19" style="2" customWidth="1"/>
    <col min="5396" max="5396" width="12.33203125" style="2" customWidth="1"/>
    <col min="5397" max="5397" width="15.88671875" style="2"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21.77734375" style="2" customWidth="1"/>
    <col min="5635" max="5635" width="18.6640625" style="2" bestFit="1" customWidth="1"/>
    <col min="5636" max="5636" width="13.88671875" style="2" customWidth="1"/>
    <col min="5637" max="5637" width="9.21875" style="2" customWidth="1"/>
    <col min="5638" max="5642" width="0" style="2" hidden="1" customWidth="1"/>
    <col min="5643" max="5643" width="12.44140625" style="2" customWidth="1"/>
    <col min="5644" max="5647" width="0" style="2" hidden="1" customWidth="1"/>
    <col min="5648" max="5648" width="12.6640625" style="2" customWidth="1"/>
    <col min="5649" max="5649" width="15.88671875" style="2" customWidth="1"/>
    <col min="5650" max="5650" width="15.6640625" style="2" customWidth="1"/>
    <col min="5651" max="5651" width="19" style="2" customWidth="1"/>
    <col min="5652" max="5652" width="12.33203125" style="2" customWidth="1"/>
    <col min="5653" max="5653" width="15.88671875" style="2"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21.77734375" style="2" customWidth="1"/>
    <col min="5891" max="5891" width="18.6640625" style="2" bestFit="1" customWidth="1"/>
    <col min="5892" max="5892" width="13.88671875" style="2" customWidth="1"/>
    <col min="5893" max="5893" width="9.21875" style="2" customWidth="1"/>
    <col min="5894" max="5898" width="0" style="2" hidden="1" customWidth="1"/>
    <col min="5899" max="5899" width="12.44140625" style="2" customWidth="1"/>
    <col min="5900" max="5903" width="0" style="2" hidden="1" customWidth="1"/>
    <col min="5904" max="5904" width="12.6640625" style="2" customWidth="1"/>
    <col min="5905" max="5905" width="15.88671875" style="2" customWidth="1"/>
    <col min="5906" max="5906" width="15.6640625" style="2" customWidth="1"/>
    <col min="5907" max="5907" width="19" style="2" customWidth="1"/>
    <col min="5908" max="5908" width="12.33203125" style="2" customWidth="1"/>
    <col min="5909" max="5909" width="15.88671875" style="2"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21.77734375" style="2" customWidth="1"/>
    <col min="6147" max="6147" width="18.6640625" style="2" bestFit="1" customWidth="1"/>
    <col min="6148" max="6148" width="13.88671875" style="2" customWidth="1"/>
    <col min="6149" max="6149" width="9.21875" style="2" customWidth="1"/>
    <col min="6150" max="6154" width="0" style="2" hidden="1" customWidth="1"/>
    <col min="6155" max="6155" width="12.44140625" style="2" customWidth="1"/>
    <col min="6156" max="6159" width="0" style="2" hidden="1" customWidth="1"/>
    <col min="6160" max="6160" width="12.6640625" style="2" customWidth="1"/>
    <col min="6161" max="6161" width="15.88671875" style="2" customWidth="1"/>
    <col min="6162" max="6162" width="15.6640625" style="2" customWidth="1"/>
    <col min="6163" max="6163" width="19" style="2" customWidth="1"/>
    <col min="6164" max="6164" width="12.33203125" style="2" customWidth="1"/>
    <col min="6165" max="6165" width="15.88671875" style="2"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21.77734375" style="2" customWidth="1"/>
    <col min="6403" max="6403" width="18.6640625" style="2" bestFit="1" customWidth="1"/>
    <col min="6404" max="6404" width="13.88671875" style="2" customWidth="1"/>
    <col min="6405" max="6405" width="9.21875" style="2" customWidth="1"/>
    <col min="6406" max="6410" width="0" style="2" hidden="1" customWidth="1"/>
    <col min="6411" max="6411" width="12.44140625" style="2" customWidth="1"/>
    <col min="6412" max="6415" width="0" style="2" hidden="1" customWidth="1"/>
    <col min="6416" max="6416" width="12.6640625" style="2" customWidth="1"/>
    <col min="6417" max="6417" width="15.88671875" style="2" customWidth="1"/>
    <col min="6418" max="6418" width="15.6640625" style="2" customWidth="1"/>
    <col min="6419" max="6419" width="19" style="2" customWidth="1"/>
    <col min="6420" max="6420" width="12.33203125" style="2" customWidth="1"/>
    <col min="6421" max="6421" width="15.88671875" style="2"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21.77734375" style="2" customWidth="1"/>
    <col min="6659" max="6659" width="18.6640625" style="2" bestFit="1" customWidth="1"/>
    <col min="6660" max="6660" width="13.88671875" style="2" customWidth="1"/>
    <col min="6661" max="6661" width="9.21875" style="2" customWidth="1"/>
    <col min="6662" max="6666" width="0" style="2" hidden="1" customWidth="1"/>
    <col min="6667" max="6667" width="12.44140625" style="2" customWidth="1"/>
    <col min="6668" max="6671" width="0" style="2" hidden="1" customWidth="1"/>
    <col min="6672" max="6672" width="12.6640625" style="2" customWidth="1"/>
    <col min="6673" max="6673" width="15.88671875" style="2" customWidth="1"/>
    <col min="6674" max="6674" width="15.6640625" style="2" customWidth="1"/>
    <col min="6675" max="6675" width="19" style="2" customWidth="1"/>
    <col min="6676" max="6676" width="12.33203125" style="2" customWidth="1"/>
    <col min="6677" max="6677" width="15.88671875" style="2"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21.77734375" style="2" customWidth="1"/>
    <col min="6915" max="6915" width="18.6640625" style="2" bestFit="1" customWidth="1"/>
    <col min="6916" max="6916" width="13.88671875" style="2" customWidth="1"/>
    <col min="6917" max="6917" width="9.21875" style="2" customWidth="1"/>
    <col min="6918" max="6922" width="0" style="2" hidden="1" customWidth="1"/>
    <col min="6923" max="6923" width="12.44140625" style="2" customWidth="1"/>
    <col min="6924" max="6927" width="0" style="2" hidden="1" customWidth="1"/>
    <col min="6928" max="6928" width="12.6640625" style="2" customWidth="1"/>
    <col min="6929" max="6929" width="15.88671875" style="2" customWidth="1"/>
    <col min="6930" max="6930" width="15.6640625" style="2" customWidth="1"/>
    <col min="6931" max="6931" width="19" style="2" customWidth="1"/>
    <col min="6932" max="6932" width="12.33203125" style="2" customWidth="1"/>
    <col min="6933" max="6933" width="15.88671875" style="2"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21.77734375" style="2" customWidth="1"/>
    <col min="7171" max="7171" width="18.6640625" style="2" bestFit="1" customWidth="1"/>
    <col min="7172" max="7172" width="13.88671875" style="2" customWidth="1"/>
    <col min="7173" max="7173" width="9.21875" style="2" customWidth="1"/>
    <col min="7174" max="7178" width="0" style="2" hidden="1" customWidth="1"/>
    <col min="7179" max="7179" width="12.44140625" style="2" customWidth="1"/>
    <col min="7180" max="7183" width="0" style="2" hidden="1" customWidth="1"/>
    <col min="7184" max="7184" width="12.6640625" style="2" customWidth="1"/>
    <col min="7185" max="7185" width="15.88671875" style="2" customWidth="1"/>
    <col min="7186" max="7186" width="15.6640625" style="2" customWidth="1"/>
    <col min="7187" max="7187" width="19" style="2" customWidth="1"/>
    <col min="7188" max="7188" width="12.33203125" style="2" customWidth="1"/>
    <col min="7189" max="7189" width="15.88671875" style="2"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21.77734375" style="2" customWidth="1"/>
    <col min="7427" max="7427" width="18.6640625" style="2" bestFit="1" customWidth="1"/>
    <col min="7428" max="7428" width="13.88671875" style="2" customWidth="1"/>
    <col min="7429" max="7429" width="9.21875" style="2" customWidth="1"/>
    <col min="7430" max="7434" width="0" style="2" hidden="1" customWidth="1"/>
    <col min="7435" max="7435" width="12.44140625" style="2" customWidth="1"/>
    <col min="7436" max="7439" width="0" style="2" hidden="1" customWidth="1"/>
    <col min="7440" max="7440" width="12.6640625" style="2" customWidth="1"/>
    <col min="7441" max="7441" width="15.88671875" style="2" customWidth="1"/>
    <col min="7442" max="7442" width="15.6640625" style="2" customWidth="1"/>
    <col min="7443" max="7443" width="19" style="2" customWidth="1"/>
    <col min="7444" max="7444" width="12.33203125" style="2" customWidth="1"/>
    <col min="7445" max="7445" width="15.88671875" style="2"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21.77734375" style="2" customWidth="1"/>
    <col min="7683" max="7683" width="18.6640625" style="2" bestFit="1" customWidth="1"/>
    <col min="7684" max="7684" width="13.88671875" style="2" customWidth="1"/>
    <col min="7685" max="7685" width="9.21875" style="2" customWidth="1"/>
    <col min="7686" max="7690" width="0" style="2" hidden="1" customWidth="1"/>
    <col min="7691" max="7691" width="12.44140625" style="2" customWidth="1"/>
    <col min="7692" max="7695" width="0" style="2" hidden="1" customWidth="1"/>
    <col min="7696" max="7696" width="12.6640625" style="2" customWidth="1"/>
    <col min="7697" max="7697" width="15.88671875" style="2" customWidth="1"/>
    <col min="7698" max="7698" width="15.6640625" style="2" customWidth="1"/>
    <col min="7699" max="7699" width="19" style="2" customWidth="1"/>
    <col min="7700" max="7700" width="12.33203125" style="2" customWidth="1"/>
    <col min="7701" max="7701" width="15.88671875" style="2"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21.77734375" style="2" customWidth="1"/>
    <col min="7939" max="7939" width="18.6640625" style="2" bestFit="1" customWidth="1"/>
    <col min="7940" max="7940" width="13.88671875" style="2" customWidth="1"/>
    <col min="7941" max="7941" width="9.21875" style="2" customWidth="1"/>
    <col min="7942" max="7946" width="0" style="2" hidden="1" customWidth="1"/>
    <col min="7947" max="7947" width="12.44140625" style="2" customWidth="1"/>
    <col min="7948" max="7951" width="0" style="2" hidden="1" customWidth="1"/>
    <col min="7952" max="7952" width="12.6640625" style="2" customWidth="1"/>
    <col min="7953" max="7953" width="15.88671875" style="2" customWidth="1"/>
    <col min="7954" max="7954" width="15.6640625" style="2" customWidth="1"/>
    <col min="7955" max="7955" width="19" style="2" customWidth="1"/>
    <col min="7956" max="7956" width="12.33203125" style="2" customWidth="1"/>
    <col min="7957" max="7957" width="15.88671875" style="2"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21.77734375" style="2" customWidth="1"/>
    <col min="8195" max="8195" width="18.6640625" style="2" bestFit="1" customWidth="1"/>
    <col min="8196" max="8196" width="13.88671875" style="2" customWidth="1"/>
    <col min="8197" max="8197" width="9.21875" style="2" customWidth="1"/>
    <col min="8198" max="8202" width="0" style="2" hidden="1" customWidth="1"/>
    <col min="8203" max="8203" width="12.44140625" style="2" customWidth="1"/>
    <col min="8204" max="8207" width="0" style="2" hidden="1" customWidth="1"/>
    <col min="8208" max="8208" width="12.6640625" style="2" customWidth="1"/>
    <col min="8209" max="8209" width="15.88671875" style="2" customWidth="1"/>
    <col min="8210" max="8210" width="15.6640625" style="2" customWidth="1"/>
    <col min="8211" max="8211" width="19" style="2" customWidth="1"/>
    <col min="8212" max="8212" width="12.33203125" style="2" customWidth="1"/>
    <col min="8213" max="8213" width="15.88671875" style="2"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21.77734375" style="2" customWidth="1"/>
    <col min="8451" max="8451" width="18.6640625" style="2" bestFit="1" customWidth="1"/>
    <col min="8452" max="8452" width="13.88671875" style="2" customWidth="1"/>
    <col min="8453" max="8453" width="9.21875" style="2" customWidth="1"/>
    <col min="8454" max="8458" width="0" style="2" hidden="1" customWidth="1"/>
    <col min="8459" max="8459" width="12.44140625" style="2" customWidth="1"/>
    <col min="8460" max="8463" width="0" style="2" hidden="1" customWidth="1"/>
    <col min="8464" max="8464" width="12.6640625" style="2" customWidth="1"/>
    <col min="8465" max="8465" width="15.88671875" style="2" customWidth="1"/>
    <col min="8466" max="8466" width="15.6640625" style="2" customWidth="1"/>
    <col min="8467" max="8467" width="19" style="2" customWidth="1"/>
    <col min="8468" max="8468" width="12.33203125" style="2" customWidth="1"/>
    <col min="8469" max="8469" width="15.88671875" style="2"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21.77734375" style="2" customWidth="1"/>
    <col min="8707" max="8707" width="18.6640625" style="2" bestFit="1" customWidth="1"/>
    <col min="8708" max="8708" width="13.88671875" style="2" customWidth="1"/>
    <col min="8709" max="8709" width="9.21875" style="2" customWidth="1"/>
    <col min="8710" max="8714" width="0" style="2" hidden="1" customWidth="1"/>
    <col min="8715" max="8715" width="12.44140625" style="2" customWidth="1"/>
    <col min="8716" max="8719" width="0" style="2" hidden="1" customWidth="1"/>
    <col min="8720" max="8720" width="12.6640625" style="2" customWidth="1"/>
    <col min="8721" max="8721" width="15.88671875" style="2" customWidth="1"/>
    <col min="8722" max="8722" width="15.6640625" style="2" customWidth="1"/>
    <col min="8723" max="8723" width="19" style="2" customWidth="1"/>
    <col min="8724" max="8724" width="12.33203125" style="2" customWidth="1"/>
    <col min="8725" max="8725" width="15.88671875" style="2"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21.77734375" style="2" customWidth="1"/>
    <col min="8963" max="8963" width="18.6640625" style="2" bestFit="1" customWidth="1"/>
    <col min="8964" max="8964" width="13.88671875" style="2" customWidth="1"/>
    <col min="8965" max="8965" width="9.21875" style="2" customWidth="1"/>
    <col min="8966" max="8970" width="0" style="2" hidden="1" customWidth="1"/>
    <col min="8971" max="8971" width="12.44140625" style="2" customWidth="1"/>
    <col min="8972" max="8975" width="0" style="2" hidden="1" customWidth="1"/>
    <col min="8976" max="8976" width="12.6640625" style="2" customWidth="1"/>
    <col min="8977" max="8977" width="15.88671875" style="2" customWidth="1"/>
    <col min="8978" max="8978" width="15.6640625" style="2" customWidth="1"/>
    <col min="8979" max="8979" width="19" style="2" customWidth="1"/>
    <col min="8980" max="8980" width="12.33203125" style="2" customWidth="1"/>
    <col min="8981" max="8981" width="15.88671875" style="2"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21.77734375" style="2" customWidth="1"/>
    <col min="9219" max="9219" width="18.6640625" style="2" bestFit="1" customWidth="1"/>
    <col min="9220" max="9220" width="13.88671875" style="2" customWidth="1"/>
    <col min="9221" max="9221" width="9.21875" style="2" customWidth="1"/>
    <col min="9222" max="9226" width="0" style="2" hidden="1" customWidth="1"/>
    <col min="9227" max="9227" width="12.44140625" style="2" customWidth="1"/>
    <col min="9228" max="9231" width="0" style="2" hidden="1" customWidth="1"/>
    <col min="9232" max="9232" width="12.6640625" style="2" customWidth="1"/>
    <col min="9233" max="9233" width="15.88671875" style="2" customWidth="1"/>
    <col min="9234" max="9234" width="15.6640625" style="2" customWidth="1"/>
    <col min="9235" max="9235" width="19" style="2" customWidth="1"/>
    <col min="9236" max="9236" width="12.33203125" style="2" customWidth="1"/>
    <col min="9237" max="9237" width="15.88671875" style="2"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21.77734375" style="2" customWidth="1"/>
    <col min="9475" max="9475" width="18.6640625" style="2" bestFit="1" customWidth="1"/>
    <col min="9476" max="9476" width="13.88671875" style="2" customWidth="1"/>
    <col min="9477" max="9477" width="9.21875" style="2" customWidth="1"/>
    <col min="9478" max="9482" width="0" style="2" hidden="1" customWidth="1"/>
    <col min="9483" max="9483" width="12.44140625" style="2" customWidth="1"/>
    <col min="9484" max="9487" width="0" style="2" hidden="1" customWidth="1"/>
    <col min="9488" max="9488" width="12.6640625" style="2" customWidth="1"/>
    <col min="9489" max="9489" width="15.88671875" style="2" customWidth="1"/>
    <col min="9490" max="9490" width="15.6640625" style="2" customWidth="1"/>
    <col min="9491" max="9491" width="19" style="2" customWidth="1"/>
    <col min="9492" max="9492" width="12.33203125" style="2" customWidth="1"/>
    <col min="9493" max="9493" width="15.88671875" style="2"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21.77734375" style="2" customWidth="1"/>
    <col min="9731" max="9731" width="18.6640625" style="2" bestFit="1" customWidth="1"/>
    <col min="9732" max="9732" width="13.88671875" style="2" customWidth="1"/>
    <col min="9733" max="9733" width="9.21875" style="2" customWidth="1"/>
    <col min="9734" max="9738" width="0" style="2" hidden="1" customWidth="1"/>
    <col min="9739" max="9739" width="12.44140625" style="2" customWidth="1"/>
    <col min="9740" max="9743" width="0" style="2" hidden="1" customWidth="1"/>
    <col min="9744" max="9744" width="12.6640625" style="2" customWidth="1"/>
    <col min="9745" max="9745" width="15.88671875" style="2" customWidth="1"/>
    <col min="9746" max="9746" width="15.6640625" style="2" customWidth="1"/>
    <col min="9747" max="9747" width="19" style="2" customWidth="1"/>
    <col min="9748" max="9748" width="12.33203125" style="2" customWidth="1"/>
    <col min="9749" max="9749" width="15.88671875" style="2"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21.77734375" style="2" customWidth="1"/>
    <col min="9987" max="9987" width="18.6640625" style="2" bestFit="1" customWidth="1"/>
    <col min="9988" max="9988" width="13.88671875" style="2" customWidth="1"/>
    <col min="9989" max="9989" width="9.21875" style="2" customWidth="1"/>
    <col min="9990" max="9994" width="0" style="2" hidden="1" customWidth="1"/>
    <col min="9995" max="9995" width="12.44140625" style="2" customWidth="1"/>
    <col min="9996" max="9999" width="0" style="2" hidden="1" customWidth="1"/>
    <col min="10000" max="10000" width="12.6640625" style="2" customWidth="1"/>
    <col min="10001" max="10001" width="15.88671875" style="2" customWidth="1"/>
    <col min="10002" max="10002" width="15.6640625" style="2" customWidth="1"/>
    <col min="10003" max="10003" width="19" style="2" customWidth="1"/>
    <col min="10004" max="10004" width="12.33203125" style="2" customWidth="1"/>
    <col min="10005" max="10005" width="15.88671875" style="2"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21.77734375" style="2" customWidth="1"/>
    <col min="10243" max="10243" width="18.6640625" style="2" bestFit="1" customWidth="1"/>
    <col min="10244" max="10244" width="13.88671875" style="2" customWidth="1"/>
    <col min="10245" max="10245" width="9.21875" style="2" customWidth="1"/>
    <col min="10246" max="10250" width="0" style="2" hidden="1" customWidth="1"/>
    <col min="10251" max="10251" width="12.44140625" style="2" customWidth="1"/>
    <col min="10252" max="10255" width="0" style="2" hidden="1" customWidth="1"/>
    <col min="10256" max="10256" width="12.6640625" style="2" customWidth="1"/>
    <col min="10257" max="10257" width="15.88671875" style="2" customWidth="1"/>
    <col min="10258" max="10258" width="15.6640625" style="2" customWidth="1"/>
    <col min="10259" max="10259" width="19" style="2" customWidth="1"/>
    <col min="10260" max="10260" width="12.33203125" style="2" customWidth="1"/>
    <col min="10261" max="10261" width="15.88671875" style="2"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21.77734375" style="2" customWidth="1"/>
    <col min="10499" max="10499" width="18.6640625" style="2" bestFit="1" customWidth="1"/>
    <col min="10500" max="10500" width="13.88671875" style="2" customWidth="1"/>
    <col min="10501" max="10501" width="9.21875" style="2" customWidth="1"/>
    <col min="10502" max="10506" width="0" style="2" hidden="1" customWidth="1"/>
    <col min="10507" max="10507" width="12.44140625" style="2" customWidth="1"/>
    <col min="10508" max="10511" width="0" style="2" hidden="1" customWidth="1"/>
    <col min="10512" max="10512" width="12.6640625" style="2" customWidth="1"/>
    <col min="10513" max="10513" width="15.88671875" style="2" customWidth="1"/>
    <col min="10514" max="10514" width="15.6640625" style="2" customWidth="1"/>
    <col min="10515" max="10515" width="19" style="2" customWidth="1"/>
    <col min="10516" max="10516" width="12.33203125" style="2" customWidth="1"/>
    <col min="10517" max="10517" width="15.88671875" style="2"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21.77734375" style="2" customWidth="1"/>
    <col min="10755" max="10755" width="18.6640625" style="2" bestFit="1" customWidth="1"/>
    <col min="10756" max="10756" width="13.88671875" style="2" customWidth="1"/>
    <col min="10757" max="10757" width="9.21875" style="2" customWidth="1"/>
    <col min="10758" max="10762" width="0" style="2" hidden="1" customWidth="1"/>
    <col min="10763" max="10763" width="12.44140625" style="2" customWidth="1"/>
    <col min="10764" max="10767" width="0" style="2" hidden="1" customWidth="1"/>
    <col min="10768" max="10768" width="12.6640625" style="2" customWidth="1"/>
    <col min="10769" max="10769" width="15.88671875" style="2" customWidth="1"/>
    <col min="10770" max="10770" width="15.6640625" style="2" customWidth="1"/>
    <col min="10771" max="10771" width="19" style="2" customWidth="1"/>
    <col min="10772" max="10772" width="12.33203125" style="2" customWidth="1"/>
    <col min="10773" max="10773" width="15.88671875" style="2"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21.77734375" style="2" customWidth="1"/>
    <col min="11011" max="11011" width="18.6640625" style="2" bestFit="1" customWidth="1"/>
    <col min="11012" max="11012" width="13.88671875" style="2" customWidth="1"/>
    <col min="11013" max="11013" width="9.21875" style="2" customWidth="1"/>
    <col min="11014" max="11018" width="0" style="2" hidden="1" customWidth="1"/>
    <col min="11019" max="11019" width="12.44140625" style="2" customWidth="1"/>
    <col min="11020" max="11023" width="0" style="2" hidden="1" customWidth="1"/>
    <col min="11024" max="11024" width="12.6640625" style="2" customWidth="1"/>
    <col min="11025" max="11025" width="15.88671875" style="2" customWidth="1"/>
    <col min="11026" max="11026" width="15.6640625" style="2" customWidth="1"/>
    <col min="11027" max="11027" width="19" style="2" customWidth="1"/>
    <col min="11028" max="11028" width="12.33203125" style="2" customWidth="1"/>
    <col min="11029" max="11029" width="15.88671875" style="2"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21.77734375" style="2" customWidth="1"/>
    <col min="11267" max="11267" width="18.6640625" style="2" bestFit="1" customWidth="1"/>
    <col min="11268" max="11268" width="13.88671875" style="2" customWidth="1"/>
    <col min="11269" max="11269" width="9.21875" style="2" customWidth="1"/>
    <col min="11270" max="11274" width="0" style="2" hidden="1" customWidth="1"/>
    <col min="11275" max="11275" width="12.44140625" style="2" customWidth="1"/>
    <col min="11276" max="11279" width="0" style="2" hidden="1" customWidth="1"/>
    <col min="11280" max="11280" width="12.6640625" style="2" customWidth="1"/>
    <col min="11281" max="11281" width="15.88671875" style="2" customWidth="1"/>
    <col min="11282" max="11282" width="15.6640625" style="2" customWidth="1"/>
    <col min="11283" max="11283" width="19" style="2" customWidth="1"/>
    <col min="11284" max="11284" width="12.33203125" style="2" customWidth="1"/>
    <col min="11285" max="11285" width="15.88671875" style="2"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21.77734375" style="2" customWidth="1"/>
    <col min="11523" max="11523" width="18.6640625" style="2" bestFit="1" customWidth="1"/>
    <col min="11524" max="11524" width="13.88671875" style="2" customWidth="1"/>
    <col min="11525" max="11525" width="9.21875" style="2" customWidth="1"/>
    <col min="11526" max="11530" width="0" style="2" hidden="1" customWidth="1"/>
    <col min="11531" max="11531" width="12.44140625" style="2" customWidth="1"/>
    <col min="11532" max="11535" width="0" style="2" hidden="1" customWidth="1"/>
    <col min="11536" max="11536" width="12.6640625" style="2" customWidth="1"/>
    <col min="11537" max="11537" width="15.88671875" style="2" customWidth="1"/>
    <col min="11538" max="11538" width="15.6640625" style="2" customWidth="1"/>
    <col min="11539" max="11539" width="19" style="2" customWidth="1"/>
    <col min="11540" max="11540" width="12.33203125" style="2" customWidth="1"/>
    <col min="11541" max="11541" width="15.88671875" style="2"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21.77734375" style="2" customWidth="1"/>
    <col min="11779" max="11779" width="18.6640625" style="2" bestFit="1" customWidth="1"/>
    <col min="11780" max="11780" width="13.88671875" style="2" customWidth="1"/>
    <col min="11781" max="11781" width="9.21875" style="2" customWidth="1"/>
    <col min="11782" max="11786" width="0" style="2" hidden="1" customWidth="1"/>
    <col min="11787" max="11787" width="12.44140625" style="2" customWidth="1"/>
    <col min="11788" max="11791" width="0" style="2" hidden="1" customWidth="1"/>
    <col min="11792" max="11792" width="12.6640625" style="2" customWidth="1"/>
    <col min="11793" max="11793" width="15.88671875" style="2" customWidth="1"/>
    <col min="11794" max="11794" width="15.6640625" style="2" customWidth="1"/>
    <col min="11795" max="11795" width="19" style="2" customWidth="1"/>
    <col min="11796" max="11796" width="12.33203125" style="2" customWidth="1"/>
    <col min="11797" max="11797" width="15.88671875" style="2"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21.77734375" style="2" customWidth="1"/>
    <col min="12035" max="12035" width="18.6640625" style="2" bestFit="1" customWidth="1"/>
    <col min="12036" max="12036" width="13.88671875" style="2" customWidth="1"/>
    <col min="12037" max="12037" width="9.21875" style="2" customWidth="1"/>
    <col min="12038" max="12042" width="0" style="2" hidden="1" customWidth="1"/>
    <col min="12043" max="12043" width="12.44140625" style="2" customWidth="1"/>
    <col min="12044" max="12047" width="0" style="2" hidden="1" customWidth="1"/>
    <col min="12048" max="12048" width="12.6640625" style="2" customWidth="1"/>
    <col min="12049" max="12049" width="15.88671875" style="2" customWidth="1"/>
    <col min="12050" max="12050" width="15.6640625" style="2" customWidth="1"/>
    <col min="12051" max="12051" width="19" style="2" customWidth="1"/>
    <col min="12052" max="12052" width="12.33203125" style="2" customWidth="1"/>
    <col min="12053" max="12053" width="15.88671875" style="2"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21.77734375" style="2" customWidth="1"/>
    <col min="12291" max="12291" width="18.6640625" style="2" bestFit="1" customWidth="1"/>
    <col min="12292" max="12292" width="13.88671875" style="2" customWidth="1"/>
    <col min="12293" max="12293" width="9.21875" style="2" customWidth="1"/>
    <col min="12294" max="12298" width="0" style="2" hidden="1" customWidth="1"/>
    <col min="12299" max="12299" width="12.44140625" style="2" customWidth="1"/>
    <col min="12300" max="12303" width="0" style="2" hidden="1" customWidth="1"/>
    <col min="12304" max="12304" width="12.6640625" style="2" customWidth="1"/>
    <col min="12305" max="12305" width="15.88671875" style="2" customWidth="1"/>
    <col min="12306" max="12306" width="15.6640625" style="2" customWidth="1"/>
    <col min="12307" max="12307" width="19" style="2" customWidth="1"/>
    <col min="12308" max="12308" width="12.33203125" style="2" customWidth="1"/>
    <col min="12309" max="12309" width="15.88671875" style="2"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21.77734375" style="2" customWidth="1"/>
    <col min="12547" max="12547" width="18.6640625" style="2" bestFit="1" customWidth="1"/>
    <col min="12548" max="12548" width="13.88671875" style="2" customWidth="1"/>
    <col min="12549" max="12549" width="9.21875" style="2" customWidth="1"/>
    <col min="12550" max="12554" width="0" style="2" hidden="1" customWidth="1"/>
    <col min="12555" max="12555" width="12.44140625" style="2" customWidth="1"/>
    <col min="12556" max="12559" width="0" style="2" hidden="1" customWidth="1"/>
    <col min="12560" max="12560" width="12.6640625" style="2" customWidth="1"/>
    <col min="12561" max="12561" width="15.88671875" style="2" customWidth="1"/>
    <col min="12562" max="12562" width="15.6640625" style="2" customWidth="1"/>
    <col min="12563" max="12563" width="19" style="2" customWidth="1"/>
    <col min="12564" max="12564" width="12.33203125" style="2" customWidth="1"/>
    <col min="12565" max="12565" width="15.88671875" style="2"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21.77734375" style="2" customWidth="1"/>
    <col min="12803" max="12803" width="18.6640625" style="2" bestFit="1" customWidth="1"/>
    <col min="12804" max="12804" width="13.88671875" style="2" customWidth="1"/>
    <col min="12805" max="12805" width="9.21875" style="2" customWidth="1"/>
    <col min="12806" max="12810" width="0" style="2" hidden="1" customWidth="1"/>
    <col min="12811" max="12811" width="12.44140625" style="2" customWidth="1"/>
    <col min="12812" max="12815" width="0" style="2" hidden="1" customWidth="1"/>
    <col min="12816" max="12816" width="12.6640625" style="2" customWidth="1"/>
    <col min="12817" max="12817" width="15.88671875" style="2" customWidth="1"/>
    <col min="12818" max="12818" width="15.6640625" style="2" customWidth="1"/>
    <col min="12819" max="12819" width="19" style="2" customWidth="1"/>
    <col min="12820" max="12820" width="12.33203125" style="2" customWidth="1"/>
    <col min="12821" max="12821" width="15.88671875" style="2"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21.77734375" style="2" customWidth="1"/>
    <col min="13059" max="13059" width="18.6640625" style="2" bestFit="1" customWidth="1"/>
    <col min="13060" max="13060" width="13.88671875" style="2" customWidth="1"/>
    <col min="13061" max="13061" width="9.21875" style="2" customWidth="1"/>
    <col min="13062" max="13066" width="0" style="2" hidden="1" customWidth="1"/>
    <col min="13067" max="13067" width="12.44140625" style="2" customWidth="1"/>
    <col min="13068" max="13071" width="0" style="2" hidden="1" customWidth="1"/>
    <col min="13072" max="13072" width="12.6640625" style="2" customWidth="1"/>
    <col min="13073" max="13073" width="15.88671875" style="2" customWidth="1"/>
    <col min="13074" max="13074" width="15.6640625" style="2" customWidth="1"/>
    <col min="13075" max="13075" width="19" style="2" customWidth="1"/>
    <col min="13076" max="13076" width="12.33203125" style="2" customWidth="1"/>
    <col min="13077" max="13077" width="15.88671875" style="2"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21.77734375" style="2" customWidth="1"/>
    <col min="13315" max="13315" width="18.6640625" style="2" bestFit="1" customWidth="1"/>
    <col min="13316" max="13316" width="13.88671875" style="2" customWidth="1"/>
    <col min="13317" max="13317" width="9.21875" style="2" customWidth="1"/>
    <col min="13318" max="13322" width="0" style="2" hidden="1" customWidth="1"/>
    <col min="13323" max="13323" width="12.44140625" style="2" customWidth="1"/>
    <col min="13324" max="13327" width="0" style="2" hidden="1" customWidth="1"/>
    <col min="13328" max="13328" width="12.6640625" style="2" customWidth="1"/>
    <col min="13329" max="13329" width="15.88671875" style="2" customWidth="1"/>
    <col min="13330" max="13330" width="15.6640625" style="2" customWidth="1"/>
    <col min="13331" max="13331" width="19" style="2" customWidth="1"/>
    <col min="13332" max="13332" width="12.33203125" style="2" customWidth="1"/>
    <col min="13333" max="13333" width="15.88671875" style="2"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21.77734375" style="2" customWidth="1"/>
    <col min="13571" max="13571" width="18.6640625" style="2" bestFit="1" customWidth="1"/>
    <col min="13572" max="13572" width="13.88671875" style="2" customWidth="1"/>
    <col min="13573" max="13573" width="9.21875" style="2" customWidth="1"/>
    <col min="13574" max="13578" width="0" style="2" hidden="1" customWidth="1"/>
    <col min="13579" max="13579" width="12.44140625" style="2" customWidth="1"/>
    <col min="13580" max="13583" width="0" style="2" hidden="1" customWidth="1"/>
    <col min="13584" max="13584" width="12.6640625" style="2" customWidth="1"/>
    <col min="13585" max="13585" width="15.88671875" style="2" customWidth="1"/>
    <col min="13586" max="13586" width="15.6640625" style="2" customWidth="1"/>
    <col min="13587" max="13587" width="19" style="2" customWidth="1"/>
    <col min="13588" max="13588" width="12.33203125" style="2" customWidth="1"/>
    <col min="13589" max="13589" width="15.88671875" style="2"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21.77734375" style="2" customWidth="1"/>
    <col min="13827" max="13827" width="18.6640625" style="2" bestFit="1" customWidth="1"/>
    <col min="13828" max="13828" width="13.88671875" style="2" customWidth="1"/>
    <col min="13829" max="13829" width="9.21875" style="2" customWidth="1"/>
    <col min="13830" max="13834" width="0" style="2" hidden="1" customWidth="1"/>
    <col min="13835" max="13835" width="12.44140625" style="2" customWidth="1"/>
    <col min="13836" max="13839" width="0" style="2" hidden="1" customWidth="1"/>
    <col min="13840" max="13840" width="12.6640625" style="2" customWidth="1"/>
    <col min="13841" max="13841" width="15.88671875" style="2" customWidth="1"/>
    <col min="13842" max="13842" width="15.6640625" style="2" customWidth="1"/>
    <col min="13843" max="13843" width="19" style="2" customWidth="1"/>
    <col min="13844" max="13844" width="12.33203125" style="2" customWidth="1"/>
    <col min="13845" max="13845" width="15.88671875" style="2"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21.77734375" style="2" customWidth="1"/>
    <col min="14083" max="14083" width="18.6640625" style="2" bestFit="1" customWidth="1"/>
    <col min="14084" max="14084" width="13.88671875" style="2" customWidth="1"/>
    <col min="14085" max="14085" width="9.21875" style="2" customWidth="1"/>
    <col min="14086" max="14090" width="0" style="2" hidden="1" customWidth="1"/>
    <col min="14091" max="14091" width="12.44140625" style="2" customWidth="1"/>
    <col min="14092" max="14095" width="0" style="2" hidden="1" customWidth="1"/>
    <col min="14096" max="14096" width="12.6640625" style="2" customWidth="1"/>
    <col min="14097" max="14097" width="15.88671875" style="2" customWidth="1"/>
    <col min="14098" max="14098" width="15.6640625" style="2" customWidth="1"/>
    <col min="14099" max="14099" width="19" style="2" customWidth="1"/>
    <col min="14100" max="14100" width="12.33203125" style="2" customWidth="1"/>
    <col min="14101" max="14101" width="15.88671875" style="2"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21.77734375" style="2" customWidth="1"/>
    <col min="14339" max="14339" width="18.6640625" style="2" bestFit="1" customWidth="1"/>
    <col min="14340" max="14340" width="13.88671875" style="2" customWidth="1"/>
    <col min="14341" max="14341" width="9.21875" style="2" customWidth="1"/>
    <col min="14342" max="14346" width="0" style="2" hidden="1" customWidth="1"/>
    <col min="14347" max="14347" width="12.44140625" style="2" customWidth="1"/>
    <col min="14348" max="14351" width="0" style="2" hidden="1" customWidth="1"/>
    <col min="14352" max="14352" width="12.6640625" style="2" customWidth="1"/>
    <col min="14353" max="14353" width="15.88671875" style="2" customWidth="1"/>
    <col min="14354" max="14354" width="15.6640625" style="2" customWidth="1"/>
    <col min="14355" max="14355" width="19" style="2" customWidth="1"/>
    <col min="14356" max="14356" width="12.33203125" style="2" customWidth="1"/>
    <col min="14357" max="14357" width="15.88671875" style="2"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21.77734375" style="2" customWidth="1"/>
    <col min="14595" max="14595" width="18.6640625" style="2" bestFit="1" customWidth="1"/>
    <col min="14596" max="14596" width="13.88671875" style="2" customWidth="1"/>
    <col min="14597" max="14597" width="9.21875" style="2" customWidth="1"/>
    <col min="14598" max="14602" width="0" style="2" hidden="1" customWidth="1"/>
    <col min="14603" max="14603" width="12.44140625" style="2" customWidth="1"/>
    <col min="14604" max="14607" width="0" style="2" hidden="1" customWidth="1"/>
    <col min="14608" max="14608" width="12.6640625" style="2" customWidth="1"/>
    <col min="14609" max="14609" width="15.88671875" style="2" customWidth="1"/>
    <col min="14610" max="14610" width="15.6640625" style="2" customWidth="1"/>
    <col min="14611" max="14611" width="19" style="2" customWidth="1"/>
    <col min="14612" max="14612" width="12.33203125" style="2" customWidth="1"/>
    <col min="14613" max="14613" width="15.88671875" style="2"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21.77734375" style="2" customWidth="1"/>
    <col min="14851" max="14851" width="18.6640625" style="2" bestFit="1" customWidth="1"/>
    <col min="14852" max="14852" width="13.88671875" style="2" customWidth="1"/>
    <col min="14853" max="14853" width="9.21875" style="2" customWidth="1"/>
    <col min="14854" max="14858" width="0" style="2" hidden="1" customWidth="1"/>
    <col min="14859" max="14859" width="12.44140625" style="2" customWidth="1"/>
    <col min="14860" max="14863" width="0" style="2" hidden="1" customWidth="1"/>
    <col min="14864" max="14864" width="12.6640625" style="2" customWidth="1"/>
    <col min="14865" max="14865" width="15.88671875" style="2" customWidth="1"/>
    <col min="14866" max="14866" width="15.6640625" style="2" customWidth="1"/>
    <col min="14867" max="14867" width="19" style="2" customWidth="1"/>
    <col min="14868" max="14868" width="12.33203125" style="2" customWidth="1"/>
    <col min="14869" max="14869" width="15.88671875" style="2"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21.77734375" style="2" customWidth="1"/>
    <col min="15107" max="15107" width="18.6640625" style="2" bestFit="1" customWidth="1"/>
    <col min="15108" max="15108" width="13.88671875" style="2" customWidth="1"/>
    <col min="15109" max="15109" width="9.21875" style="2" customWidth="1"/>
    <col min="15110" max="15114" width="0" style="2" hidden="1" customWidth="1"/>
    <col min="15115" max="15115" width="12.44140625" style="2" customWidth="1"/>
    <col min="15116" max="15119" width="0" style="2" hidden="1" customWidth="1"/>
    <col min="15120" max="15120" width="12.6640625" style="2" customWidth="1"/>
    <col min="15121" max="15121" width="15.88671875" style="2" customWidth="1"/>
    <col min="15122" max="15122" width="15.6640625" style="2" customWidth="1"/>
    <col min="15123" max="15123" width="19" style="2" customWidth="1"/>
    <col min="15124" max="15124" width="12.33203125" style="2" customWidth="1"/>
    <col min="15125" max="15125" width="15.88671875" style="2"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21.77734375" style="2" customWidth="1"/>
    <col min="15363" max="15363" width="18.6640625" style="2" bestFit="1" customWidth="1"/>
    <col min="15364" max="15364" width="13.88671875" style="2" customWidth="1"/>
    <col min="15365" max="15365" width="9.21875" style="2" customWidth="1"/>
    <col min="15366" max="15370" width="0" style="2" hidden="1" customWidth="1"/>
    <col min="15371" max="15371" width="12.44140625" style="2" customWidth="1"/>
    <col min="15372" max="15375" width="0" style="2" hidden="1" customWidth="1"/>
    <col min="15376" max="15376" width="12.6640625" style="2" customWidth="1"/>
    <col min="15377" max="15377" width="15.88671875" style="2" customWidth="1"/>
    <col min="15378" max="15378" width="15.6640625" style="2" customWidth="1"/>
    <col min="15379" max="15379" width="19" style="2" customWidth="1"/>
    <col min="15380" max="15380" width="12.33203125" style="2" customWidth="1"/>
    <col min="15381" max="15381" width="15.88671875" style="2"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21.77734375" style="2" customWidth="1"/>
    <col min="15619" max="15619" width="18.6640625" style="2" bestFit="1" customWidth="1"/>
    <col min="15620" max="15620" width="13.88671875" style="2" customWidth="1"/>
    <col min="15621" max="15621" width="9.21875" style="2" customWidth="1"/>
    <col min="15622" max="15626" width="0" style="2" hidden="1" customWidth="1"/>
    <col min="15627" max="15627" width="12.44140625" style="2" customWidth="1"/>
    <col min="15628" max="15631" width="0" style="2" hidden="1" customWidth="1"/>
    <col min="15632" max="15632" width="12.6640625" style="2" customWidth="1"/>
    <col min="15633" max="15633" width="15.88671875" style="2" customWidth="1"/>
    <col min="15634" max="15634" width="15.6640625" style="2" customWidth="1"/>
    <col min="15635" max="15635" width="19" style="2" customWidth="1"/>
    <col min="15636" max="15636" width="12.33203125" style="2" customWidth="1"/>
    <col min="15637" max="15637" width="15.88671875" style="2"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21.77734375" style="2" customWidth="1"/>
    <col min="15875" max="15875" width="18.6640625" style="2" bestFit="1" customWidth="1"/>
    <col min="15876" max="15876" width="13.88671875" style="2" customWidth="1"/>
    <col min="15877" max="15877" width="9.21875" style="2" customWidth="1"/>
    <col min="15878" max="15882" width="0" style="2" hidden="1" customWidth="1"/>
    <col min="15883" max="15883" width="12.44140625" style="2" customWidth="1"/>
    <col min="15884" max="15887" width="0" style="2" hidden="1" customWidth="1"/>
    <col min="15888" max="15888" width="12.6640625" style="2" customWidth="1"/>
    <col min="15889" max="15889" width="15.88671875" style="2" customWidth="1"/>
    <col min="15890" max="15890" width="15.6640625" style="2" customWidth="1"/>
    <col min="15891" max="15891" width="19" style="2" customWidth="1"/>
    <col min="15892" max="15892" width="12.33203125" style="2" customWidth="1"/>
    <col min="15893" max="15893" width="15.88671875" style="2"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21.77734375" style="2" customWidth="1"/>
    <col min="16131" max="16131" width="18.6640625" style="2" bestFit="1" customWidth="1"/>
    <col min="16132" max="16132" width="13.88671875" style="2" customWidth="1"/>
    <col min="16133" max="16133" width="9.21875" style="2" customWidth="1"/>
    <col min="16134" max="16138" width="0" style="2" hidden="1" customWidth="1"/>
    <col min="16139" max="16139" width="12.44140625" style="2" customWidth="1"/>
    <col min="16140" max="16143" width="0" style="2" hidden="1" customWidth="1"/>
    <col min="16144" max="16144" width="12.6640625" style="2" customWidth="1"/>
    <col min="16145" max="16145" width="15.88671875" style="2" customWidth="1"/>
    <col min="16146" max="16146" width="15.6640625" style="2" customWidth="1"/>
    <col min="16147" max="16147" width="19" style="2" customWidth="1"/>
    <col min="16148" max="16148" width="12.33203125" style="2" customWidth="1"/>
    <col min="16149" max="16149" width="15.88671875" style="2"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78.599999999999994"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v>10</v>
      </c>
      <c r="B7" s="19" t="s">
        <v>27</v>
      </c>
      <c r="C7" s="20" t="s">
        <v>28</v>
      </c>
      <c r="D7" s="20" t="s">
        <v>29</v>
      </c>
      <c r="E7" s="19" t="s">
        <v>30</v>
      </c>
      <c r="F7" s="21">
        <f t="shared" ref="F7:F34" si="0">VLOOKUP(B7,NomLicenceClub,2,FALSE)</f>
        <v>13922</v>
      </c>
      <c r="G7" s="20"/>
      <c r="H7" s="21">
        <v>0</v>
      </c>
      <c r="I7" s="22"/>
      <c r="J7" s="23">
        <v>0</v>
      </c>
      <c r="K7" s="24">
        <v>11</v>
      </c>
      <c r="L7" s="24">
        <v>137</v>
      </c>
      <c r="M7" s="24">
        <v>51</v>
      </c>
      <c r="N7" s="25">
        <v>5</v>
      </c>
      <c r="O7" s="26">
        <v>17</v>
      </c>
      <c r="P7" s="27">
        <f t="shared" ref="P7:P34" si="1">L7/M7</f>
        <v>2.6862745098039214</v>
      </c>
      <c r="Q7" s="28">
        <v>10</v>
      </c>
      <c r="R7" s="28">
        <v>160</v>
      </c>
      <c r="S7" s="28">
        <v>47</v>
      </c>
      <c r="T7" s="29">
        <v>3.4782608695652173</v>
      </c>
      <c r="U7" s="28">
        <v>12</v>
      </c>
      <c r="V7" s="30">
        <f t="shared" ref="V7:V34" si="2">R7/S7</f>
        <v>3.4042553191489362</v>
      </c>
      <c r="W7" s="31"/>
      <c r="X7" s="32"/>
      <c r="Y7" s="32"/>
      <c r="Z7" s="32"/>
      <c r="AA7" s="32"/>
      <c r="AB7" s="32" t="e">
        <f t="shared" ref="AB7:AB34" si="3">X7/Y7</f>
        <v>#DIV/0!</v>
      </c>
      <c r="AC7" s="33">
        <f t="shared" ref="AC7:AC34" si="4">IF(COUNTA(K7,Q7,W7)&lt;3,SUM(K7,Q7,W7),(SUM(K7,Q7,W7)-MIN(K7,Q7,W7)))</f>
        <v>21</v>
      </c>
      <c r="AD7" s="30">
        <f t="shared" ref="AD7:AD34" si="5">SUM(L7,R7,X7)/SUM(M7,S7,Y7)</f>
        <v>3.0306122448979593</v>
      </c>
      <c r="AE7" s="30">
        <f t="shared" ref="AE7:AF26" si="6">MAX(N7,T7,Z7)</f>
        <v>5</v>
      </c>
      <c r="AF7" s="34">
        <f t="shared" si="6"/>
        <v>17</v>
      </c>
    </row>
    <row r="8" spans="1:33" x14ac:dyDescent="0.3">
      <c r="A8" s="18">
        <v>2</v>
      </c>
      <c r="B8" s="19" t="s">
        <v>31</v>
      </c>
      <c r="C8" s="20" t="s">
        <v>32</v>
      </c>
      <c r="D8" s="20" t="s">
        <v>33</v>
      </c>
      <c r="E8" s="35" t="s">
        <v>34</v>
      </c>
      <c r="F8" s="21">
        <f t="shared" si="0"/>
        <v>12883</v>
      </c>
      <c r="G8" s="20"/>
      <c r="H8" s="21">
        <v>1</v>
      </c>
      <c r="I8" s="22" t="s">
        <v>35</v>
      </c>
      <c r="J8" s="23">
        <v>2.61</v>
      </c>
      <c r="K8" s="24">
        <v>10</v>
      </c>
      <c r="L8" s="24">
        <v>160</v>
      </c>
      <c r="M8" s="24">
        <v>65</v>
      </c>
      <c r="N8" s="25">
        <v>2.5806451612903225</v>
      </c>
      <c r="O8" s="26">
        <v>13</v>
      </c>
      <c r="P8" s="27">
        <f t="shared" si="1"/>
        <v>2.4615384615384617</v>
      </c>
      <c r="Q8" s="36">
        <v>10</v>
      </c>
      <c r="R8" s="36">
        <v>160</v>
      </c>
      <c r="S8" s="36">
        <v>55</v>
      </c>
      <c r="T8" s="37">
        <v>2.9629629629629628</v>
      </c>
      <c r="U8" s="38">
        <v>10</v>
      </c>
      <c r="V8" s="30">
        <f t="shared" si="2"/>
        <v>2.9090909090909092</v>
      </c>
      <c r="W8" s="24"/>
      <c r="X8" s="24"/>
      <c r="Y8" s="24"/>
      <c r="Z8" s="25"/>
      <c r="AA8" s="26"/>
      <c r="AB8" s="32" t="e">
        <f t="shared" si="3"/>
        <v>#DIV/0!</v>
      </c>
      <c r="AC8" s="33">
        <f t="shared" si="4"/>
        <v>20</v>
      </c>
      <c r="AD8" s="30">
        <f t="shared" si="5"/>
        <v>2.6666666666666665</v>
      </c>
      <c r="AE8" s="30">
        <f t="shared" si="6"/>
        <v>2.9629629629629628</v>
      </c>
      <c r="AF8" s="34">
        <f t="shared" si="6"/>
        <v>13</v>
      </c>
      <c r="AG8" s="2" t="s">
        <v>36</v>
      </c>
    </row>
    <row r="9" spans="1:33" x14ac:dyDescent="0.3">
      <c r="A9" s="18">
        <v>8</v>
      </c>
      <c r="B9" s="19" t="s">
        <v>37</v>
      </c>
      <c r="C9" s="20" t="s">
        <v>38</v>
      </c>
      <c r="D9" s="20" t="s">
        <v>39</v>
      </c>
      <c r="E9" s="19" t="s">
        <v>40</v>
      </c>
      <c r="F9" s="21">
        <f t="shared" si="0"/>
        <v>154178</v>
      </c>
      <c r="G9" s="20"/>
      <c r="H9" s="21">
        <v>0</v>
      </c>
      <c r="I9" s="22" t="s">
        <v>41</v>
      </c>
      <c r="J9" s="23">
        <v>0</v>
      </c>
      <c r="K9" s="24">
        <v>3</v>
      </c>
      <c r="L9" s="24">
        <v>132</v>
      </c>
      <c r="M9" s="24">
        <v>69</v>
      </c>
      <c r="N9" s="25" t="s">
        <v>42</v>
      </c>
      <c r="O9" s="26">
        <v>12</v>
      </c>
      <c r="P9" s="27">
        <f t="shared" si="1"/>
        <v>1.9130434782608696</v>
      </c>
      <c r="Q9" s="28">
        <v>10</v>
      </c>
      <c r="R9" s="28">
        <v>160</v>
      </c>
      <c r="S9" s="28">
        <v>61</v>
      </c>
      <c r="T9" s="29">
        <v>2.7586206896551726</v>
      </c>
      <c r="U9" s="28">
        <v>17</v>
      </c>
      <c r="V9" s="30">
        <f t="shared" si="2"/>
        <v>2.622950819672131</v>
      </c>
      <c r="W9" s="31"/>
      <c r="X9" s="32"/>
      <c r="Y9" s="32"/>
      <c r="Z9" s="32"/>
      <c r="AA9" s="32"/>
      <c r="AB9" s="32" t="e">
        <f t="shared" si="3"/>
        <v>#DIV/0!</v>
      </c>
      <c r="AC9" s="33">
        <f t="shared" si="4"/>
        <v>13</v>
      </c>
      <c r="AD9" s="30">
        <f t="shared" si="5"/>
        <v>2.2461538461538462</v>
      </c>
      <c r="AE9" s="30">
        <f t="shared" si="6"/>
        <v>2.7586206896551726</v>
      </c>
      <c r="AF9" s="34">
        <f t="shared" si="6"/>
        <v>17</v>
      </c>
    </row>
    <row r="10" spans="1:33" x14ac:dyDescent="0.3">
      <c r="A10" s="18">
        <v>7</v>
      </c>
      <c r="B10" s="35" t="s">
        <v>43</v>
      </c>
      <c r="C10" s="20" t="s">
        <v>44</v>
      </c>
      <c r="D10" s="20" t="s">
        <v>45</v>
      </c>
      <c r="E10" s="35" t="s">
        <v>34</v>
      </c>
      <c r="F10" s="21">
        <f t="shared" si="0"/>
        <v>154522</v>
      </c>
      <c r="G10" s="20"/>
      <c r="H10" s="21">
        <v>0</v>
      </c>
      <c r="I10" s="22" t="s">
        <v>41</v>
      </c>
      <c r="J10" s="23">
        <v>0</v>
      </c>
      <c r="K10" s="24">
        <v>6</v>
      </c>
      <c r="L10" s="24">
        <v>151</v>
      </c>
      <c r="M10" s="24">
        <v>66</v>
      </c>
      <c r="N10" s="25">
        <v>2.5806451612903225</v>
      </c>
      <c r="O10" s="26">
        <v>14</v>
      </c>
      <c r="P10" s="27">
        <f t="shared" si="1"/>
        <v>2.2878787878787881</v>
      </c>
      <c r="Q10" s="28">
        <v>10</v>
      </c>
      <c r="R10" s="28">
        <v>147</v>
      </c>
      <c r="S10" s="28">
        <v>60</v>
      </c>
      <c r="T10" s="29">
        <v>3.2</v>
      </c>
      <c r="U10" s="28">
        <v>20</v>
      </c>
      <c r="V10" s="30">
        <f t="shared" si="2"/>
        <v>2.4500000000000002</v>
      </c>
      <c r="W10" s="31"/>
      <c r="X10" s="32"/>
      <c r="Y10" s="32"/>
      <c r="Z10" s="32"/>
      <c r="AA10" s="32"/>
      <c r="AB10" s="32" t="e">
        <f t="shared" si="3"/>
        <v>#DIV/0!</v>
      </c>
      <c r="AC10" s="33">
        <f t="shared" si="4"/>
        <v>16</v>
      </c>
      <c r="AD10" s="30">
        <f t="shared" si="5"/>
        <v>2.3650793650793651</v>
      </c>
      <c r="AE10" s="30">
        <f t="shared" si="6"/>
        <v>3.2</v>
      </c>
      <c r="AF10" s="34">
        <f t="shared" si="6"/>
        <v>20</v>
      </c>
    </row>
    <row r="11" spans="1:33" x14ac:dyDescent="0.3">
      <c r="A11" s="18">
        <v>4</v>
      </c>
      <c r="B11" s="19" t="s">
        <v>46</v>
      </c>
      <c r="C11" s="20" t="s">
        <v>47</v>
      </c>
      <c r="D11" s="20" t="s">
        <v>48</v>
      </c>
      <c r="E11" s="19" t="s">
        <v>40</v>
      </c>
      <c r="F11" s="21">
        <f t="shared" si="0"/>
        <v>148333</v>
      </c>
      <c r="G11" s="20"/>
      <c r="H11" s="21">
        <v>1</v>
      </c>
      <c r="I11" s="22" t="s">
        <v>49</v>
      </c>
      <c r="J11" s="23">
        <v>1.81</v>
      </c>
      <c r="K11" s="24">
        <v>6</v>
      </c>
      <c r="L11" s="24">
        <v>146</v>
      </c>
      <c r="M11" s="24">
        <v>61</v>
      </c>
      <c r="N11" s="25">
        <v>2.8571428571428572</v>
      </c>
      <c r="O11" s="26">
        <v>14</v>
      </c>
      <c r="P11" s="27">
        <f t="shared" si="1"/>
        <v>2.3934426229508197</v>
      </c>
      <c r="Q11" s="24">
        <v>10</v>
      </c>
      <c r="R11" s="24">
        <v>159</v>
      </c>
      <c r="S11" s="24">
        <v>70</v>
      </c>
      <c r="T11" s="39">
        <v>2.2857142857142856</v>
      </c>
      <c r="U11" s="26">
        <v>10</v>
      </c>
      <c r="V11" s="30">
        <f t="shared" si="2"/>
        <v>2.2714285714285714</v>
      </c>
      <c r="W11" s="24"/>
      <c r="X11" s="24"/>
      <c r="Y11" s="24"/>
      <c r="Z11" s="25"/>
      <c r="AA11" s="26"/>
      <c r="AB11" s="32" t="e">
        <f t="shared" si="3"/>
        <v>#DIV/0!</v>
      </c>
      <c r="AC11" s="33">
        <f t="shared" si="4"/>
        <v>16</v>
      </c>
      <c r="AD11" s="30">
        <f t="shared" si="5"/>
        <v>2.3282442748091605</v>
      </c>
      <c r="AE11" s="30">
        <f t="shared" si="6"/>
        <v>2.8571428571428572</v>
      </c>
      <c r="AF11" s="34">
        <f t="shared" si="6"/>
        <v>14</v>
      </c>
    </row>
    <row r="12" spans="1:33" x14ac:dyDescent="0.3">
      <c r="A12" s="18"/>
      <c r="B12" s="19" t="s">
        <v>50</v>
      </c>
      <c r="C12" s="20" t="s">
        <v>51</v>
      </c>
      <c r="D12" s="20" t="s">
        <v>52</v>
      </c>
      <c r="E12" s="19" t="s">
        <v>30</v>
      </c>
      <c r="F12" s="21">
        <f t="shared" si="0"/>
        <v>144872</v>
      </c>
      <c r="G12" s="20"/>
      <c r="H12" s="21">
        <v>1</v>
      </c>
      <c r="I12" s="22" t="s">
        <v>53</v>
      </c>
      <c r="J12" s="23">
        <v>3.2</v>
      </c>
      <c r="K12" s="40"/>
      <c r="L12" s="40"/>
      <c r="M12" s="40"/>
      <c r="N12" s="25"/>
      <c r="O12" s="40"/>
      <c r="P12" s="27" t="e">
        <f t="shared" si="1"/>
        <v>#DIV/0!</v>
      </c>
      <c r="Q12" s="41">
        <v>7</v>
      </c>
      <c r="R12" s="41">
        <v>153</v>
      </c>
      <c r="S12" s="41">
        <v>45</v>
      </c>
      <c r="T12" s="42">
        <v>4.4444444444444446</v>
      </c>
      <c r="U12" s="41">
        <v>21</v>
      </c>
      <c r="V12" s="30">
        <f t="shared" si="2"/>
        <v>3.4</v>
      </c>
      <c r="W12" s="31"/>
      <c r="X12" s="32"/>
      <c r="Y12" s="32"/>
      <c r="Z12" s="32"/>
      <c r="AA12" s="32"/>
      <c r="AB12" s="32" t="e">
        <f t="shared" si="3"/>
        <v>#DIV/0!</v>
      </c>
      <c r="AC12" s="33">
        <f t="shared" si="4"/>
        <v>7</v>
      </c>
      <c r="AD12" s="30">
        <f t="shared" si="5"/>
        <v>3.4</v>
      </c>
      <c r="AE12" s="30">
        <f t="shared" si="6"/>
        <v>4.4444444444444446</v>
      </c>
      <c r="AF12" s="34">
        <f t="shared" si="6"/>
        <v>21</v>
      </c>
    </row>
    <row r="13" spans="1:33" x14ac:dyDescent="0.3">
      <c r="A13" s="18">
        <v>9</v>
      </c>
      <c r="B13" s="19" t="s">
        <v>54</v>
      </c>
      <c r="C13" s="20" t="s">
        <v>55</v>
      </c>
      <c r="D13" s="20" t="s">
        <v>56</v>
      </c>
      <c r="E13" s="19" t="s">
        <v>34</v>
      </c>
      <c r="F13" s="21">
        <f t="shared" si="0"/>
        <v>168882</v>
      </c>
      <c r="G13" s="20"/>
      <c r="H13" s="21">
        <v>0</v>
      </c>
      <c r="I13" s="22" t="s">
        <v>41</v>
      </c>
      <c r="J13" s="23">
        <v>0</v>
      </c>
      <c r="K13" s="24">
        <v>9</v>
      </c>
      <c r="L13" s="24">
        <v>152</v>
      </c>
      <c r="M13" s="24">
        <v>61</v>
      </c>
      <c r="N13" s="25">
        <v>2.4242424242424243</v>
      </c>
      <c r="O13" s="26">
        <v>18</v>
      </c>
      <c r="P13" s="27">
        <f t="shared" si="1"/>
        <v>2.4918032786885247</v>
      </c>
      <c r="Q13" s="28">
        <v>7</v>
      </c>
      <c r="R13" s="28">
        <v>151</v>
      </c>
      <c r="S13" s="28">
        <v>51</v>
      </c>
      <c r="T13" s="29">
        <v>3.6363636363636362</v>
      </c>
      <c r="U13" s="28">
        <v>14</v>
      </c>
      <c r="V13" s="30">
        <f t="shared" si="2"/>
        <v>2.9607843137254903</v>
      </c>
      <c r="W13" s="31"/>
      <c r="X13" s="32"/>
      <c r="Y13" s="32"/>
      <c r="Z13" s="32"/>
      <c r="AA13" s="32"/>
      <c r="AB13" s="32" t="e">
        <f t="shared" si="3"/>
        <v>#DIV/0!</v>
      </c>
      <c r="AC13" s="33">
        <f t="shared" si="4"/>
        <v>16</v>
      </c>
      <c r="AD13" s="30">
        <f t="shared" si="5"/>
        <v>2.7053571428571428</v>
      </c>
      <c r="AE13" s="30">
        <f t="shared" si="6"/>
        <v>3.6363636363636362</v>
      </c>
      <c r="AF13" s="34">
        <f t="shared" si="6"/>
        <v>18</v>
      </c>
    </row>
    <row r="14" spans="1:33" x14ac:dyDescent="0.3">
      <c r="A14" s="18"/>
      <c r="B14" s="35" t="s">
        <v>57</v>
      </c>
      <c r="C14" s="20" t="s">
        <v>58</v>
      </c>
      <c r="D14" s="20" t="s">
        <v>33</v>
      </c>
      <c r="E14" s="19" t="s">
        <v>34</v>
      </c>
      <c r="F14" s="21">
        <f t="shared" si="0"/>
        <v>13428</v>
      </c>
      <c r="G14" s="20"/>
      <c r="H14" s="21">
        <v>1</v>
      </c>
      <c r="I14" s="22" t="s">
        <v>35</v>
      </c>
      <c r="J14" s="23">
        <v>2.0099999999999998</v>
      </c>
      <c r="K14" s="24"/>
      <c r="L14" s="24"/>
      <c r="M14" s="24"/>
      <c r="N14" s="25"/>
      <c r="O14" s="26"/>
      <c r="P14" s="27" t="e">
        <f t="shared" si="1"/>
        <v>#DIV/0!</v>
      </c>
      <c r="Q14" s="24">
        <v>6</v>
      </c>
      <c r="R14" s="24">
        <v>97</v>
      </c>
      <c r="S14" s="24">
        <v>59</v>
      </c>
      <c r="T14" s="39">
        <v>1.2571428571428571</v>
      </c>
      <c r="U14" s="26">
        <v>9</v>
      </c>
      <c r="V14" s="30">
        <f t="shared" si="2"/>
        <v>1.6440677966101696</v>
      </c>
      <c r="W14" s="43"/>
      <c r="X14" s="44"/>
      <c r="Y14" s="44"/>
      <c r="Z14" s="44"/>
      <c r="AA14" s="44"/>
      <c r="AB14" s="32" t="e">
        <f t="shared" si="3"/>
        <v>#DIV/0!</v>
      </c>
      <c r="AC14" s="33">
        <f t="shared" si="4"/>
        <v>6</v>
      </c>
      <c r="AD14" s="30">
        <f t="shared" si="5"/>
        <v>1.6440677966101696</v>
      </c>
      <c r="AE14" s="30">
        <f t="shared" si="6"/>
        <v>1.2571428571428571</v>
      </c>
      <c r="AF14" s="34">
        <f t="shared" si="6"/>
        <v>9</v>
      </c>
      <c r="AG14" s="2" t="s">
        <v>36</v>
      </c>
    </row>
    <row r="15" spans="1:33" x14ac:dyDescent="0.3">
      <c r="A15" s="18">
        <v>5</v>
      </c>
      <c r="B15" s="19" t="s">
        <v>59</v>
      </c>
      <c r="C15" s="20" t="s">
        <v>60</v>
      </c>
      <c r="D15" s="20" t="s">
        <v>61</v>
      </c>
      <c r="E15" s="19" t="s">
        <v>30</v>
      </c>
      <c r="F15" s="21">
        <f t="shared" si="0"/>
        <v>150497</v>
      </c>
      <c r="G15" s="20"/>
      <c r="H15" s="21">
        <v>0</v>
      </c>
      <c r="I15" s="22" t="s">
        <v>41</v>
      </c>
      <c r="J15" s="23">
        <v>0</v>
      </c>
      <c r="K15" s="24">
        <v>6</v>
      </c>
      <c r="L15" s="24">
        <v>148</v>
      </c>
      <c r="M15" s="24">
        <v>66</v>
      </c>
      <c r="N15" s="25">
        <v>2.2285714285714286</v>
      </c>
      <c r="O15" s="26">
        <v>10</v>
      </c>
      <c r="P15" s="27">
        <f t="shared" si="1"/>
        <v>2.2424242424242422</v>
      </c>
      <c r="Q15" s="28">
        <v>5</v>
      </c>
      <c r="R15" s="28">
        <v>124</v>
      </c>
      <c r="S15" s="28">
        <v>60</v>
      </c>
      <c r="T15" s="29" t="s">
        <v>42</v>
      </c>
      <c r="U15" s="28">
        <v>7</v>
      </c>
      <c r="V15" s="30">
        <f t="shared" si="2"/>
        <v>2.0666666666666669</v>
      </c>
      <c r="W15" s="31"/>
      <c r="X15" s="32"/>
      <c r="Y15" s="32"/>
      <c r="Z15" s="32"/>
      <c r="AA15" s="32"/>
      <c r="AB15" s="32" t="e">
        <f t="shared" si="3"/>
        <v>#DIV/0!</v>
      </c>
      <c r="AC15" s="33">
        <f t="shared" si="4"/>
        <v>11</v>
      </c>
      <c r="AD15" s="30">
        <f t="shared" si="5"/>
        <v>2.1587301587301586</v>
      </c>
      <c r="AE15" s="30">
        <f t="shared" si="6"/>
        <v>2.2285714285714286</v>
      </c>
      <c r="AF15" s="34">
        <f t="shared" si="6"/>
        <v>10</v>
      </c>
    </row>
    <row r="16" spans="1:33" x14ac:dyDescent="0.3">
      <c r="A16" s="18">
        <v>1</v>
      </c>
      <c r="B16" s="35" t="s">
        <v>62</v>
      </c>
      <c r="C16" s="20" t="s">
        <v>63</v>
      </c>
      <c r="D16" s="20" t="s">
        <v>64</v>
      </c>
      <c r="E16" s="35" t="s">
        <v>34</v>
      </c>
      <c r="F16" s="21">
        <f t="shared" si="0"/>
        <v>155821</v>
      </c>
      <c r="G16" s="20"/>
      <c r="H16" s="21">
        <v>1</v>
      </c>
      <c r="I16" s="45" t="s">
        <v>35</v>
      </c>
      <c r="J16" s="23">
        <v>1.27</v>
      </c>
      <c r="K16" s="24">
        <v>5</v>
      </c>
      <c r="L16" s="24">
        <v>62</v>
      </c>
      <c r="M16" s="24">
        <v>51</v>
      </c>
      <c r="N16" s="25" t="s">
        <v>42</v>
      </c>
      <c r="O16" s="26">
        <v>7</v>
      </c>
      <c r="P16" s="27">
        <f t="shared" si="1"/>
        <v>1.2156862745098038</v>
      </c>
      <c r="Q16" s="46">
        <v>5</v>
      </c>
      <c r="R16" s="46">
        <v>91</v>
      </c>
      <c r="S16" s="46">
        <v>70</v>
      </c>
      <c r="T16" s="47" t="s">
        <v>42</v>
      </c>
      <c r="U16" s="48">
        <v>9</v>
      </c>
      <c r="V16" s="30">
        <f t="shared" si="2"/>
        <v>1.3</v>
      </c>
      <c r="W16" s="24"/>
      <c r="X16" s="24"/>
      <c r="Y16" s="24"/>
      <c r="Z16" s="25"/>
      <c r="AA16" s="26"/>
      <c r="AB16" s="32" t="e">
        <f t="shared" si="3"/>
        <v>#DIV/0!</v>
      </c>
      <c r="AC16" s="33">
        <f t="shared" si="4"/>
        <v>10</v>
      </c>
      <c r="AD16" s="30">
        <f t="shared" si="5"/>
        <v>1.2644628099173554</v>
      </c>
      <c r="AE16" s="30">
        <f t="shared" si="6"/>
        <v>0</v>
      </c>
      <c r="AF16" s="34">
        <f t="shared" si="6"/>
        <v>9</v>
      </c>
      <c r="AG16" s="2" t="s">
        <v>36</v>
      </c>
    </row>
    <row r="17" spans="1:33" x14ac:dyDescent="0.3">
      <c r="A17" s="18"/>
      <c r="B17" s="19" t="s">
        <v>65</v>
      </c>
      <c r="C17" s="20" t="s">
        <v>66</v>
      </c>
      <c r="D17" s="20" t="s">
        <v>67</v>
      </c>
      <c r="E17" s="19" t="s">
        <v>34</v>
      </c>
      <c r="F17" s="21">
        <f t="shared" si="0"/>
        <v>109291</v>
      </c>
      <c r="G17" s="20"/>
      <c r="H17" s="21"/>
      <c r="I17" s="22"/>
      <c r="J17" s="23"/>
      <c r="K17" s="24"/>
      <c r="L17" s="24"/>
      <c r="M17" s="24"/>
      <c r="N17" s="25"/>
      <c r="O17" s="26"/>
      <c r="P17" s="27" t="e">
        <f t="shared" si="1"/>
        <v>#DIV/0!</v>
      </c>
      <c r="Q17" s="41">
        <v>3</v>
      </c>
      <c r="R17" s="41">
        <v>144</v>
      </c>
      <c r="S17" s="41">
        <v>54</v>
      </c>
      <c r="T17" s="42" t="s">
        <v>42</v>
      </c>
      <c r="U17" s="41">
        <v>20</v>
      </c>
      <c r="V17" s="30">
        <f t="shared" si="2"/>
        <v>2.6666666666666665</v>
      </c>
      <c r="W17" s="31"/>
      <c r="X17" s="32"/>
      <c r="Y17" s="32"/>
      <c r="Z17" s="32"/>
      <c r="AA17" s="32"/>
      <c r="AB17" s="32" t="e">
        <f t="shared" si="3"/>
        <v>#DIV/0!</v>
      </c>
      <c r="AC17" s="33">
        <f t="shared" si="4"/>
        <v>3</v>
      </c>
      <c r="AD17" s="30">
        <f t="shared" si="5"/>
        <v>2.6666666666666665</v>
      </c>
      <c r="AE17" s="30">
        <f t="shared" si="6"/>
        <v>0</v>
      </c>
      <c r="AF17" s="34">
        <f t="shared" si="6"/>
        <v>20</v>
      </c>
    </row>
    <row r="18" spans="1:33" x14ac:dyDescent="0.3">
      <c r="A18" s="18"/>
      <c r="B18" s="19" t="s">
        <v>68</v>
      </c>
      <c r="C18" s="20" t="s">
        <v>69</v>
      </c>
      <c r="D18" s="20" t="s">
        <v>29</v>
      </c>
      <c r="E18" s="19" t="s">
        <v>34</v>
      </c>
      <c r="F18" s="21">
        <f t="shared" si="0"/>
        <v>119631</v>
      </c>
      <c r="G18" s="20"/>
      <c r="H18" s="21">
        <v>1</v>
      </c>
      <c r="I18" s="22" t="s">
        <v>70</v>
      </c>
      <c r="J18" s="23">
        <v>1.68</v>
      </c>
      <c r="K18" s="49"/>
      <c r="L18" s="49"/>
      <c r="M18" s="49"/>
      <c r="N18" s="50"/>
      <c r="O18" s="51"/>
      <c r="P18" s="27" t="e">
        <f t="shared" si="1"/>
        <v>#DIV/0!</v>
      </c>
      <c r="Q18" s="24">
        <v>3</v>
      </c>
      <c r="R18" s="24">
        <v>69</v>
      </c>
      <c r="S18" s="24">
        <v>58</v>
      </c>
      <c r="T18" s="39" t="s">
        <v>42</v>
      </c>
      <c r="U18" s="26">
        <v>8</v>
      </c>
      <c r="V18" s="30">
        <f t="shared" si="2"/>
        <v>1.1896551724137931</v>
      </c>
      <c r="W18" s="24"/>
      <c r="X18" s="24"/>
      <c r="Y18" s="24"/>
      <c r="Z18" s="25"/>
      <c r="AA18" s="26"/>
      <c r="AB18" s="32" t="e">
        <f t="shared" si="3"/>
        <v>#DIV/0!</v>
      </c>
      <c r="AC18" s="33">
        <f t="shared" si="4"/>
        <v>3</v>
      </c>
      <c r="AD18" s="30">
        <f t="shared" si="5"/>
        <v>1.1896551724137931</v>
      </c>
      <c r="AE18" s="30">
        <f t="shared" si="6"/>
        <v>0</v>
      </c>
      <c r="AF18" s="34">
        <f t="shared" si="6"/>
        <v>8</v>
      </c>
    </row>
    <row r="19" spans="1:33" x14ac:dyDescent="0.3">
      <c r="A19" s="18">
        <v>6</v>
      </c>
      <c r="B19" s="19" t="s">
        <v>71</v>
      </c>
      <c r="C19" s="20" t="s">
        <v>72</v>
      </c>
      <c r="D19" s="20" t="s">
        <v>73</v>
      </c>
      <c r="E19" s="35" t="s">
        <v>40</v>
      </c>
      <c r="F19" s="21">
        <f t="shared" si="0"/>
        <v>154179</v>
      </c>
      <c r="G19" s="20"/>
      <c r="H19" s="21">
        <v>0</v>
      </c>
      <c r="I19" s="22" t="s">
        <v>41</v>
      </c>
      <c r="J19" s="23">
        <v>0</v>
      </c>
      <c r="K19" s="24">
        <v>3</v>
      </c>
      <c r="L19" s="24">
        <v>120</v>
      </c>
      <c r="M19" s="24">
        <v>66</v>
      </c>
      <c r="N19" s="25" t="s">
        <v>42</v>
      </c>
      <c r="O19" s="26">
        <v>13</v>
      </c>
      <c r="P19" s="27">
        <f t="shared" si="1"/>
        <v>1.8181818181818181</v>
      </c>
      <c r="Q19" s="28">
        <v>3</v>
      </c>
      <c r="R19" s="28">
        <v>54</v>
      </c>
      <c r="S19" s="28">
        <v>46</v>
      </c>
      <c r="T19" s="29" t="s">
        <v>42</v>
      </c>
      <c r="U19" s="28">
        <v>7</v>
      </c>
      <c r="V19" s="30">
        <f t="shared" si="2"/>
        <v>1.173913043478261</v>
      </c>
      <c r="W19" s="31"/>
      <c r="X19" s="32"/>
      <c r="Y19" s="32"/>
      <c r="Z19" s="32"/>
      <c r="AA19" s="32"/>
      <c r="AB19" s="32" t="e">
        <f t="shared" si="3"/>
        <v>#DIV/0!</v>
      </c>
      <c r="AC19" s="33">
        <f t="shared" si="4"/>
        <v>6</v>
      </c>
      <c r="AD19" s="30">
        <f t="shared" si="5"/>
        <v>1.5535714285714286</v>
      </c>
      <c r="AE19" s="30">
        <f t="shared" si="6"/>
        <v>0</v>
      </c>
      <c r="AF19" s="34">
        <f t="shared" si="6"/>
        <v>13</v>
      </c>
    </row>
    <row r="20" spans="1:33" x14ac:dyDescent="0.3">
      <c r="A20" s="18">
        <v>3</v>
      </c>
      <c r="B20" s="19" t="s">
        <v>74</v>
      </c>
      <c r="C20" s="20" t="s">
        <v>75</v>
      </c>
      <c r="D20" s="20" t="s">
        <v>76</v>
      </c>
      <c r="E20" s="19" t="s">
        <v>34</v>
      </c>
      <c r="F20" s="21">
        <f t="shared" si="0"/>
        <v>13526</v>
      </c>
      <c r="G20" s="20"/>
      <c r="H20" s="21">
        <v>1</v>
      </c>
      <c r="I20" s="22" t="s">
        <v>35</v>
      </c>
      <c r="J20" s="23">
        <v>3.2</v>
      </c>
      <c r="K20" s="24">
        <v>10</v>
      </c>
      <c r="L20" s="24">
        <v>139</v>
      </c>
      <c r="M20" s="24">
        <v>70</v>
      </c>
      <c r="N20" s="25">
        <v>2.0571428571428569</v>
      </c>
      <c r="O20" s="26">
        <v>8</v>
      </c>
      <c r="P20" s="27">
        <f t="shared" si="1"/>
        <v>1.9857142857142858</v>
      </c>
      <c r="Q20" s="28"/>
      <c r="R20" s="28"/>
      <c r="S20" s="28"/>
      <c r="T20" s="29"/>
      <c r="U20" s="28"/>
      <c r="V20" s="30" t="e">
        <f t="shared" si="2"/>
        <v>#DIV/0!</v>
      </c>
      <c r="W20" s="31"/>
      <c r="X20" s="32"/>
      <c r="Y20" s="32"/>
      <c r="Z20" s="32"/>
      <c r="AA20" s="32"/>
      <c r="AB20" s="32" t="e">
        <f t="shared" si="3"/>
        <v>#DIV/0!</v>
      </c>
      <c r="AC20" s="33">
        <f t="shared" si="4"/>
        <v>10</v>
      </c>
      <c r="AD20" s="30">
        <f t="shared" si="5"/>
        <v>1.9857142857142858</v>
      </c>
      <c r="AE20" s="30">
        <f t="shared" si="6"/>
        <v>2.0571428571428569</v>
      </c>
      <c r="AF20" s="34">
        <f t="shared" si="6"/>
        <v>8</v>
      </c>
    </row>
    <row r="21" spans="1:33" hidden="1" x14ac:dyDescent="0.3">
      <c r="A21" s="18"/>
      <c r="B21" s="19" t="s">
        <v>77</v>
      </c>
      <c r="C21" s="20"/>
      <c r="D21" s="20"/>
      <c r="E21" s="19"/>
      <c r="F21" s="21">
        <f t="shared" si="0"/>
        <v>143224</v>
      </c>
      <c r="G21" s="20"/>
      <c r="H21" s="21">
        <v>1</v>
      </c>
      <c r="I21" s="45" t="s">
        <v>49</v>
      </c>
      <c r="J21" s="23">
        <v>2.4500000000000002</v>
      </c>
      <c r="K21" s="24"/>
      <c r="L21" s="24"/>
      <c r="M21" s="24"/>
      <c r="N21" s="25"/>
      <c r="O21" s="26"/>
      <c r="P21" s="27" t="e">
        <f t="shared" si="1"/>
        <v>#DIV/0!</v>
      </c>
      <c r="Q21" s="24"/>
      <c r="R21" s="24"/>
      <c r="S21" s="24"/>
      <c r="T21" s="39"/>
      <c r="U21" s="26"/>
      <c r="V21" s="30" t="e">
        <f t="shared" si="2"/>
        <v>#DIV/0!</v>
      </c>
      <c r="W21" s="43"/>
      <c r="X21" s="44"/>
      <c r="Y21" s="44"/>
      <c r="Z21" s="44"/>
      <c r="AA21" s="44"/>
      <c r="AB21" s="32" t="e">
        <f t="shared" si="3"/>
        <v>#DIV/0!</v>
      </c>
      <c r="AC21" s="33">
        <f t="shared" si="4"/>
        <v>0</v>
      </c>
      <c r="AD21" s="30" t="e">
        <f t="shared" si="5"/>
        <v>#DIV/0!</v>
      </c>
      <c r="AE21" s="30">
        <f t="shared" si="6"/>
        <v>0</v>
      </c>
      <c r="AF21" s="34">
        <f t="shared" si="6"/>
        <v>0</v>
      </c>
    </row>
    <row r="22" spans="1:33" hidden="1" x14ac:dyDescent="0.3">
      <c r="A22" s="18"/>
      <c r="B22" s="19" t="s">
        <v>78</v>
      </c>
      <c r="C22" s="20"/>
      <c r="D22" s="20"/>
      <c r="E22" s="19"/>
      <c r="F22" s="21">
        <f t="shared" si="0"/>
        <v>13618</v>
      </c>
      <c r="G22" s="20"/>
      <c r="H22" s="21">
        <v>1</v>
      </c>
      <c r="I22" s="22" t="s">
        <v>35</v>
      </c>
      <c r="J22" s="23">
        <v>2.42</v>
      </c>
      <c r="K22" s="24"/>
      <c r="L22" s="24"/>
      <c r="M22" s="24"/>
      <c r="N22" s="25"/>
      <c r="O22" s="26"/>
      <c r="P22" s="27" t="e">
        <f t="shared" si="1"/>
        <v>#DIV/0!</v>
      </c>
      <c r="Q22" s="24"/>
      <c r="R22" s="24"/>
      <c r="S22" s="24"/>
      <c r="T22" s="39"/>
      <c r="U22" s="26"/>
      <c r="V22" s="30" t="e">
        <f t="shared" si="2"/>
        <v>#DIV/0!</v>
      </c>
      <c r="W22" s="24"/>
      <c r="X22" s="24"/>
      <c r="Y22" s="24"/>
      <c r="Z22" s="25"/>
      <c r="AA22" s="26"/>
      <c r="AB22" s="32" t="e">
        <f t="shared" si="3"/>
        <v>#DIV/0!</v>
      </c>
      <c r="AC22" s="33">
        <f t="shared" si="4"/>
        <v>0</v>
      </c>
      <c r="AD22" s="30" t="e">
        <f t="shared" si="5"/>
        <v>#DIV/0!</v>
      </c>
      <c r="AE22" s="30">
        <f t="shared" si="6"/>
        <v>0</v>
      </c>
      <c r="AF22" s="34">
        <f t="shared" si="6"/>
        <v>0</v>
      </c>
    </row>
    <row r="23" spans="1:33" hidden="1" x14ac:dyDescent="0.3">
      <c r="A23" s="18"/>
      <c r="B23" s="19" t="s">
        <v>79</v>
      </c>
      <c r="C23" s="20"/>
      <c r="D23" s="20"/>
      <c r="E23" s="19"/>
      <c r="F23" s="21">
        <f t="shared" si="0"/>
        <v>156543</v>
      </c>
      <c r="G23" s="20"/>
      <c r="H23" s="21"/>
      <c r="I23" s="22"/>
      <c r="J23" s="23"/>
      <c r="K23" s="24"/>
      <c r="L23" s="24"/>
      <c r="M23" s="24"/>
      <c r="N23" s="25"/>
      <c r="O23" s="26"/>
      <c r="P23" s="27" t="e">
        <f t="shared" si="1"/>
        <v>#DIV/0!</v>
      </c>
      <c r="Q23" s="28"/>
      <c r="R23" s="28"/>
      <c r="S23" s="28"/>
      <c r="T23" s="29"/>
      <c r="U23" s="28"/>
      <c r="V23" s="30" t="e">
        <f t="shared" si="2"/>
        <v>#DIV/0!</v>
      </c>
      <c r="W23" s="31"/>
      <c r="X23" s="32"/>
      <c r="Y23" s="32"/>
      <c r="Z23" s="32"/>
      <c r="AA23" s="32"/>
      <c r="AB23" s="32" t="e">
        <f t="shared" si="3"/>
        <v>#DIV/0!</v>
      </c>
      <c r="AC23" s="33">
        <f t="shared" si="4"/>
        <v>0</v>
      </c>
      <c r="AD23" s="30" t="e">
        <f t="shared" si="5"/>
        <v>#DIV/0!</v>
      </c>
      <c r="AE23" s="30">
        <f t="shared" si="6"/>
        <v>0</v>
      </c>
      <c r="AF23" s="34">
        <f t="shared" si="6"/>
        <v>0</v>
      </c>
    </row>
    <row r="24" spans="1:33" hidden="1" x14ac:dyDescent="0.3">
      <c r="A24" s="18"/>
      <c r="B24" s="19" t="s">
        <v>80</v>
      </c>
      <c r="C24" s="20"/>
      <c r="D24" s="20"/>
      <c r="E24" s="19"/>
      <c r="F24" s="21">
        <f t="shared" si="0"/>
        <v>136220</v>
      </c>
      <c r="G24" s="20"/>
      <c r="H24" s="21"/>
      <c r="I24" s="22"/>
      <c r="J24" s="23"/>
      <c r="K24" s="24"/>
      <c r="L24" s="24"/>
      <c r="M24" s="24"/>
      <c r="N24" s="25"/>
      <c r="O24" s="26"/>
      <c r="P24" s="27" t="e">
        <f t="shared" si="1"/>
        <v>#DIV/0!</v>
      </c>
      <c r="Q24" s="28"/>
      <c r="R24" s="28"/>
      <c r="S24" s="28"/>
      <c r="T24" s="29"/>
      <c r="U24" s="28"/>
      <c r="V24" s="30" t="e">
        <f t="shared" si="2"/>
        <v>#DIV/0!</v>
      </c>
      <c r="W24" s="31"/>
      <c r="X24" s="32"/>
      <c r="Y24" s="32"/>
      <c r="Z24" s="32"/>
      <c r="AA24" s="32"/>
      <c r="AB24" s="32" t="e">
        <f t="shared" si="3"/>
        <v>#DIV/0!</v>
      </c>
      <c r="AC24" s="33">
        <f t="shared" si="4"/>
        <v>0</v>
      </c>
      <c r="AD24" s="30" t="e">
        <f t="shared" si="5"/>
        <v>#DIV/0!</v>
      </c>
      <c r="AE24" s="30">
        <f t="shared" si="6"/>
        <v>0</v>
      </c>
      <c r="AF24" s="34">
        <f t="shared" si="6"/>
        <v>0</v>
      </c>
    </row>
    <row r="25" spans="1:33" hidden="1" x14ac:dyDescent="0.3">
      <c r="A25" s="18"/>
      <c r="B25" s="19" t="s">
        <v>81</v>
      </c>
      <c r="C25" s="20"/>
      <c r="D25" s="20"/>
      <c r="E25" s="19"/>
      <c r="F25" s="21">
        <f t="shared" si="0"/>
        <v>157535</v>
      </c>
      <c r="G25" s="20"/>
      <c r="H25" s="21"/>
      <c r="I25" s="22"/>
      <c r="J25" s="23"/>
      <c r="K25" s="24"/>
      <c r="L25" s="24"/>
      <c r="M25" s="24"/>
      <c r="N25" s="25"/>
      <c r="O25" s="26"/>
      <c r="P25" s="27" t="e">
        <f t="shared" si="1"/>
        <v>#DIV/0!</v>
      </c>
      <c r="Q25" s="28"/>
      <c r="R25" s="28"/>
      <c r="S25" s="28"/>
      <c r="T25" s="29"/>
      <c r="U25" s="28"/>
      <c r="V25" s="30" t="e">
        <f t="shared" si="2"/>
        <v>#DIV/0!</v>
      </c>
      <c r="W25" s="31"/>
      <c r="X25" s="32"/>
      <c r="Y25" s="32"/>
      <c r="Z25" s="32"/>
      <c r="AA25" s="32"/>
      <c r="AB25" s="32" t="e">
        <f t="shared" si="3"/>
        <v>#DIV/0!</v>
      </c>
      <c r="AC25" s="33">
        <f t="shared" si="4"/>
        <v>0</v>
      </c>
      <c r="AD25" s="30" t="e">
        <f t="shared" si="5"/>
        <v>#DIV/0!</v>
      </c>
      <c r="AE25" s="30">
        <f t="shared" si="6"/>
        <v>0</v>
      </c>
      <c r="AF25" s="34">
        <f t="shared" si="6"/>
        <v>0</v>
      </c>
    </row>
    <row r="26" spans="1:33" x14ac:dyDescent="0.3">
      <c r="A26" s="18"/>
      <c r="B26" s="19" t="s">
        <v>82</v>
      </c>
      <c r="C26" s="20" t="s">
        <v>83</v>
      </c>
      <c r="D26" s="20" t="s">
        <v>29</v>
      </c>
      <c r="E26" s="35" t="s">
        <v>34</v>
      </c>
      <c r="F26" s="21">
        <f t="shared" si="0"/>
        <v>12774</v>
      </c>
      <c r="G26" s="20"/>
      <c r="H26" s="21">
        <v>1</v>
      </c>
      <c r="I26" s="22" t="s">
        <v>35</v>
      </c>
      <c r="J26" s="23">
        <v>2.3199999999999998</v>
      </c>
      <c r="K26" s="24"/>
      <c r="L26" s="24"/>
      <c r="M26" s="24"/>
      <c r="N26" s="25"/>
      <c r="O26" s="26"/>
      <c r="P26" s="27" t="e">
        <f t="shared" si="1"/>
        <v>#DIV/0!</v>
      </c>
      <c r="Q26" s="28"/>
      <c r="R26" s="28"/>
      <c r="S26" s="28"/>
      <c r="T26" s="29"/>
      <c r="U26" s="28"/>
      <c r="V26" s="30" t="e">
        <f t="shared" si="2"/>
        <v>#DIV/0!</v>
      </c>
      <c r="W26" s="31"/>
      <c r="X26" s="32"/>
      <c r="Y26" s="32"/>
      <c r="Z26" s="32"/>
      <c r="AA26" s="32"/>
      <c r="AB26" s="32" t="e">
        <f t="shared" si="3"/>
        <v>#DIV/0!</v>
      </c>
      <c r="AC26" s="33">
        <f t="shared" si="4"/>
        <v>0</v>
      </c>
      <c r="AD26" s="30" t="e">
        <f t="shared" si="5"/>
        <v>#DIV/0!</v>
      </c>
      <c r="AE26" s="30">
        <f t="shared" si="6"/>
        <v>0</v>
      </c>
      <c r="AF26" s="34">
        <f t="shared" si="6"/>
        <v>0</v>
      </c>
      <c r="AG26" s="2" t="s">
        <v>36</v>
      </c>
    </row>
    <row r="27" spans="1:33" hidden="1" x14ac:dyDescent="0.3">
      <c r="A27" s="18"/>
      <c r="B27" s="19"/>
      <c r="C27" s="20"/>
      <c r="D27" s="20"/>
      <c r="E27" s="19"/>
      <c r="F27" s="21" t="e">
        <f t="shared" si="0"/>
        <v>#N/A</v>
      </c>
      <c r="G27" s="20"/>
      <c r="H27" s="21"/>
      <c r="I27" s="22"/>
      <c r="J27" s="23"/>
      <c r="K27" s="24"/>
      <c r="L27" s="24"/>
      <c r="M27" s="24"/>
      <c r="N27" s="25"/>
      <c r="O27" s="26"/>
      <c r="P27" s="27" t="e">
        <f t="shared" si="1"/>
        <v>#DIV/0!</v>
      </c>
      <c r="Q27" s="28"/>
      <c r="R27" s="28"/>
      <c r="S27" s="28"/>
      <c r="T27" s="28"/>
      <c r="U27" s="28"/>
      <c r="V27" s="30" t="e">
        <f t="shared" si="2"/>
        <v>#DIV/0!</v>
      </c>
      <c r="W27" s="31"/>
      <c r="X27" s="32"/>
      <c r="Y27" s="32"/>
      <c r="Z27" s="32"/>
      <c r="AA27" s="32"/>
      <c r="AB27" s="32" t="e">
        <f t="shared" si="3"/>
        <v>#DIV/0!</v>
      </c>
      <c r="AC27" s="33">
        <f t="shared" si="4"/>
        <v>0</v>
      </c>
      <c r="AD27" s="30" t="e">
        <f t="shared" si="5"/>
        <v>#DIV/0!</v>
      </c>
      <c r="AE27" s="30">
        <f t="shared" ref="AE27:AF34" si="7">MAX(N27,T27,Z27)</f>
        <v>0</v>
      </c>
      <c r="AF27" s="34">
        <f t="shared" si="7"/>
        <v>0</v>
      </c>
    </row>
    <row r="28" spans="1:33" hidden="1" x14ac:dyDescent="0.3">
      <c r="A28" s="18"/>
      <c r="B28" s="19"/>
      <c r="C28" s="20"/>
      <c r="D28" s="20"/>
      <c r="E28" s="19"/>
      <c r="F28" s="21" t="e">
        <f t="shared" si="0"/>
        <v>#N/A</v>
      </c>
      <c r="G28" s="20"/>
      <c r="H28" s="21"/>
      <c r="I28" s="22"/>
      <c r="J28" s="21"/>
      <c r="K28" s="24"/>
      <c r="L28" s="24"/>
      <c r="M28" s="24"/>
      <c r="N28" s="25"/>
      <c r="O28" s="26"/>
      <c r="P28" s="27" t="e">
        <f t="shared" si="1"/>
        <v>#DIV/0!</v>
      </c>
      <c r="Q28" s="28"/>
      <c r="R28" s="28"/>
      <c r="S28" s="28"/>
      <c r="T28" s="28"/>
      <c r="U28" s="28"/>
      <c r="V28" s="30" t="e">
        <f t="shared" si="2"/>
        <v>#DIV/0!</v>
      </c>
      <c r="W28" s="31"/>
      <c r="X28" s="32"/>
      <c r="Y28" s="32"/>
      <c r="Z28" s="32"/>
      <c r="AA28" s="32"/>
      <c r="AB28" s="32" t="e">
        <f t="shared" si="3"/>
        <v>#DIV/0!</v>
      </c>
      <c r="AC28" s="33">
        <f t="shared" si="4"/>
        <v>0</v>
      </c>
      <c r="AD28" s="30" t="e">
        <f t="shared" si="5"/>
        <v>#DIV/0!</v>
      </c>
      <c r="AE28" s="30">
        <f t="shared" si="7"/>
        <v>0</v>
      </c>
      <c r="AF28" s="34">
        <f t="shared" si="7"/>
        <v>0</v>
      </c>
    </row>
    <row r="29" spans="1:33" hidden="1" x14ac:dyDescent="0.3">
      <c r="A29" s="18"/>
      <c r="B29" s="19"/>
      <c r="C29" s="20"/>
      <c r="D29" s="20"/>
      <c r="E29" s="19"/>
      <c r="F29" s="21" t="e">
        <f t="shared" si="0"/>
        <v>#N/A</v>
      </c>
      <c r="G29" s="20"/>
      <c r="H29" s="21"/>
      <c r="I29" s="22"/>
      <c r="J29" s="21"/>
      <c r="K29" s="24"/>
      <c r="L29" s="24"/>
      <c r="M29" s="24"/>
      <c r="N29" s="25"/>
      <c r="O29" s="26"/>
      <c r="P29" s="27" t="e">
        <f t="shared" si="1"/>
        <v>#DIV/0!</v>
      </c>
      <c r="Q29" s="28"/>
      <c r="R29" s="28"/>
      <c r="S29" s="28"/>
      <c r="T29" s="28"/>
      <c r="U29" s="28"/>
      <c r="V29" s="30" t="e">
        <f t="shared" si="2"/>
        <v>#DIV/0!</v>
      </c>
      <c r="W29" s="31"/>
      <c r="X29" s="32"/>
      <c r="Y29" s="32"/>
      <c r="Z29" s="32"/>
      <c r="AA29" s="32"/>
      <c r="AB29" s="32" t="e">
        <f t="shared" si="3"/>
        <v>#DIV/0!</v>
      </c>
      <c r="AC29" s="33">
        <f t="shared" si="4"/>
        <v>0</v>
      </c>
      <c r="AD29" s="30" t="e">
        <f t="shared" si="5"/>
        <v>#DIV/0!</v>
      </c>
      <c r="AE29" s="30">
        <f t="shared" si="7"/>
        <v>0</v>
      </c>
      <c r="AF29" s="34">
        <f t="shared" si="7"/>
        <v>0</v>
      </c>
    </row>
    <row r="30" spans="1:33" hidden="1" x14ac:dyDescent="0.3">
      <c r="A30" s="18"/>
      <c r="B30" s="19"/>
      <c r="C30" s="20"/>
      <c r="D30" s="20"/>
      <c r="E30" s="19"/>
      <c r="F30" s="21" t="e">
        <f t="shared" si="0"/>
        <v>#N/A</v>
      </c>
      <c r="G30" s="20"/>
      <c r="H30" s="21"/>
      <c r="I30" s="22"/>
      <c r="J30" s="21"/>
      <c r="K30" s="24"/>
      <c r="L30" s="24"/>
      <c r="M30" s="24"/>
      <c r="N30" s="25"/>
      <c r="O30" s="26"/>
      <c r="P30" s="27" t="e">
        <f t="shared" si="1"/>
        <v>#DIV/0!</v>
      </c>
      <c r="Q30" s="28"/>
      <c r="R30" s="28"/>
      <c r="S30" s="28"/>
      <c r="T30" s="28"/>
      <c r="U30" s="28"/>
      <c r="V30" s="30" t="e">
        <f t="shared" si="2"/>
        <v>#DIV/0!</v>
      </c>
      <c r="W30" s="31"/>
      <c r="X30" s="32"/>
      <c r="Y30" s="32"/>
      <c r="Z30" s="32"/>
      <c r="AA30" s="32"/>
      <c r="AB30" s="32" t="e">
        <f t="shared" si="3"/>
        <v>#DIV/0!</v>
      </c>
      <c r="AC30" s="33">
        <f t="shared" si="4"/>
        <v>0</v>
      </c>
      <c r="AD30" s="30" t="e">
        <f t="shared" si="5"/>
        <v>#DIV/0!</v>
      </c>
      <c r="AE30" s="30">
        <f t="shared" si="7"/>
        <v>0</v>
      </c>
      <c r="AF30" s="34">
        <f t="shared" si="7"/>
        <v>0</v>
      </c>
    </row>
    <row r="31" spans="1:33" hidden="1" x14ac:dyDescent="0.3">
      <c r="A31" s="18"/>
      <c r="B31" s="19"/>
      <c r="C31" s="20"/>
      <c r="D31" s="20"/>
      <c r="E31" s="19"/>
      <c r="F31" s="21" t="e">
        <f t="shared" si="0"/>
        <v>#N/A</v>
      </c>
      <c r="G31" s="20"/>
      <c r="H31" s="21"/>
      <c r="I31" s="22"/>
      <c r="J31" s="21"/>
      <c r="K31" s="24"/>
      <c r="L31" s="24"/>
      <c r="M31" s="24"/>
      <c r="N31" s="25"/>
      <c r="O31" s="26"/>
      <c r="P31" s="27" t="e">
        <f t="shared" si="1"/>
        <v>#DIV/0!</v>
      </c>
      <c r="Q31" s="28"/>
      <c r="R31" s="28"/>
      <c r="S31" s="28"/>
      <c r="T31" s="28"/>
      <c r="U31" s="28"/>
      <c r="V31" s="30" t="e">
        <f t="shared" si="2"/>
        <v>#DIV/0!</v>
      </c>
      <c r="W31" s="31"/>
      <c r="X31" s="32"/>
      <c r="Y31" s="32"/>
      <c r="Z31" s="32"/>
      <c r="AA31" s="32"/>
      <c r="AB31" s="32" t="e">
        <f t="shared" si="3"/>
        <v>#DIV/0!</v>
      </c>
      <c r="AC31" s="33">
        <f t="shared" si="4"/>
        <v>0</v>
      </c>
      <c r="AD31" s="30" t="e">
        <f t="shared" si="5"/>
        <v>#DIV/0!</v>
      </c>
      <c r="AE31" s="30">
        <f t="shared" si="7"/>
        <v>0</v>
      </c>
      <c r="AF31" s="34">
        <f t="shared" si="7"/>
        <v>0</v>
      </c>
    </row>
    <row r="32" spans="1:33" hidden="1" x14ac:dyDescent="0.3">
      <c r="A32" s="52"/>
      <c r="B32" s="19"/>
      <c r="C32" s="20"/>
      <c r="D32" s="20"/>
      <c r="E32" s="19"/>
      <c r="F32" s="21" t="e">
        <f t="shared" si="0"/>
        <v>#N/A</v>
      </c>
      <c r="G32" s="20"/>
      <c r="H32" s="21"/>
      <c r="I32" s="22"/>
      <c r="J32" s="21"/>
      <c r="K32" s="24"/>
      <c r="L32" s="24"/>
      <c r="M32" s="24"/>
      <c r="N32" s="25"/>
      <c r="O32" s="26"/>
      <c r="P32" s="27" t="e">
        <f t="shared" si="1"/>
        <v>#DIV/0!</v>
      </c>
      <c r="Q32" s="28"/>
      <c r="R32" s="28"/>
      <c r="S32" s="28"/>
      <c r="T32" s="28"/>
      <c r="U32" s="28"/>
      <c r="V32" s="30" t="e">
        <f t="shared" si="2"/>
        <v>#DIV/0!</v>
      </c>
      <c r="W32" s="31"/>
      <c r="X32" s="32"/>
      <c r="Y32" s="32"/>
      <c r="Z32" s="32"/>
      <c r="AA32" s="32"/>
      <c r="AB32" s="32" t="e">
        <f t="shared" si="3"/>
        <v>#DIV/0!</v>
      </c>
      <c r="AC32" s="33">
        <f t="shared" si="4"/>
        <v>0</v>
      </c>
      <c r="AD32" s="30" t="e">
        <f t="shared" si="5"/>
        <v>#DIV/0!</v>
      </c>
      <c r="AE32" s="30">
        <f t="shared" si="7"/>
        <v>0</v>
      </c>
      <c r="AF32" s="34">
        <f t="shared" si="7"/>
        <v>0</v>
      </c>
    </row>
    <row r="33" spans="1:32" hidden="1" x14ac:dyDescent="0.3">
      <c r="A33" s="52"/>
      <c r="B33" s="19"/>
      <c r="C33" s="20"/>
      <c r="D33" s="20"/>
      <c r="E33" s="19"/>
      <c r="F33" s="21" t="e">
        <f t="shared" si="0"/>
        <v>#N/A</v>
      </c>
      <c r="G33" s="20"/>
      <c r="H33" s="21"/>
      <c r="I33" s="22"/>
      <c r="J33" s="21"/>
      <c r="K33" s="24"/>
      <c r="L33" s="24"/>
      <c r="M33" s="24"/>
      <c r="N33" s="25"/>
      <c r="O33" s="26"/>
      <c r="P33" s="27" t="e">
        <f t="shared" si="1"/>
        <v>#DIV/0!</v>
      </c>
      <c r="Q33" s="28"/>
      <c r="R33" s="28"/>
      <c r="S33" s="28"/>
      <c r="T33" s="28"/>
      <c r="U33" s="28"/>
      <c r="V33" s="30" t="e">
        <f t="shared" si="2"/>
        <v>#DIV/0!</v>
      </c>
      <c r="W33" s="31"/>
      <c r="X33" s="32"/>
      <c r="Y33" s="32"/>
      <c r="Z33" s="32"/>
      <c r="AA33" s="32"/>
      <c r="AB33" s="32" t="e">
        <f t="shared" si="3"/>
        <v>#DIV/0!</v>
      </c>
      <c r="AC33" s="33">
        <f t="shared" si="4"/>
        <v>0</v>
      </c>
      <c r="AD33" s="30" t="e">
        <f t="shared" si="5"/>
        <v>#DIV/0!</v>
      </c>
      <c r="AE33" s="30">
        <f t="shared" si="7"/>
        <v>0</v>
      </c>
      <c r="AF33" s="34">
        <f t="shared" si="7"/>
        <v>0</v>
      </c>
    </row>
    <row r="34" spans="1:32" hidden="1" x14ac:dyDescent="0.3">
      <c r="A34" s="52"/>
      <c r="B34" s="19"/>
      <c r="C34" s="20"/>
      <c r="D34" s="20"/>
      <c r="E34" s="19"/>
      <c r="F34" s="21" t="e">
        <f t="shared" si="0"/>
        <v>#N/A</v>
      </c>
      <c r="G34" s="20"/>
      <c r="H34" s="21"/>
      <c r="I34" s="22"/>
      <c r="J34" s="21"/>
      <c r="K34" s="24"/>
      <c r="L34" s="24"/>
      <c r="M34" s="24"/>
      <c r="N34" s="25"/>
      <c r="O34" s="26"/>
      <c r="P34" s="27" t="e">
        <f t="shared" si="1"/>
        <v>#DIV/0!</v>
      </c>
      <c r="Q34" s="28"/>
      <c r="R34" s="28"/>
      <c r="S34" s="28"/>
      <c r="T34" s="28"/>
      <c r="U34" s="28"/>
      <c r="V34" s="30" t="e">
        <f t="shared" si="2"/>
        <v>#DIV/0!</v>
      </c>
      <c r="W34" s="31"/>
      <c r="X34" s="32"/>
      <c r="Y34" s="32"/>
      <c r="Z34" s="32"/>
      <c r="AA34" s="32"/>
      <c r="AB34" s="32" t="e">
        <f t="shared" si="3"/>
        <v>#DIV/0!</v>
      </c>
      <c r="AC34" s="33">
        <f t="shared" si="4"/>
        <v>0</v>
      </c>
      <c r="AD34" s="30" t="e">
        <f t="shared" si="5"/>
        <v>#DIV/0!</v>
      </c>
      <c r="AE34" s="30">
        <f t="shared" si="7"/>
        <v>0</v>
      </c>
      <c r="AF34" s="34">
        <f t="shared" si="7"/>
        <v>0</v>
      </c>
    </row>
    <row r="36" spans="1:32" x14ac:dyDescent="0.3">
      <c r="E36" s="53"/>
      <c r="F36" s="53"/>
      <c r="G36" s="53"/>
      <c r="H36" s="53"/>
      <c r="I36" s="53"/>
      <c r="J36" s="53"/>
      <c r="K36" s="53"/>
      <c r="L36" s="53"/>
      <c r="M36" s="53"/>
      <c r="N36" s="53"/>
      <c r="O36" s="53"/>
      <c r="P36" s="53"/>
      <c r="Q36" s="53"/>
      <c r="R36" s="53"/>
      <c r="S36" s="53"/>
      <c r="T36" s="53"/>
      <c r="U36" s="53"/>
      <c r="V36" s="53"/>
    </row>
    <row r="37" spans="1:32" x14ac:dyDescent="0.3">
      <c r="E37" s="53"/>
      <c r="F37" s="53"/>
      <c r="G37" s="53"/>
      <c r="H37" s="53"/>
      <c r="I37" s="53"/>
      <c r="J37" s="53"/>
      <c r="K37" s="53"/>
      <c r="L37" s="53"/>
      <c r="M37" s="53"/>
      <c r="N37" s="53"/>
      <c r="O37" s="53"/>
      <c r="P37" s="53"/>
      <c r="Q37" s="53"/>
      <c r="R37" s="53"/>
      <c r="S37" s="53"/>
      <c r="T37" s="53"/>
      <c r="U37" s="53"/>
      <c r="V37" s="53"/>
    </row>
    <row r="38" spans="1:32" x14ac:dyDescent="0.3">
      <c r="E38" s="53"/>
      <c r="F38" s="53"/>
      <c r="G38" s="53"/>
      <c r="H38" s="53"/>
      <c r="I38" s="53"/>
      <c r="J38" s="53"/>
      <c r="K38" s="53"/>
      <c r="L38" s="53"/>
      <c r="M38" s="53"/>
      <c r="N38" s="53"/>
      <c r="O38" s="53"/>
      <c r="P38" s="53"/>
      <c r="Q38" s="53"/>
      <c r="R38" s="53"/>
      <c r="S38" s="53"/>
      <c r="T38" s="53"/>
      <c r="U38" s="53"/>
      <c r="V38" s="53"/>
      <c r="AC38" s="2" t="s">
        <v>84</v>
      </c>
    </row>
    <row r="39" spans="1:32" x14ac:dyDescent="0.3">
      <c r="K39" s="53"/>
      <c r="L39" s="53"/>
      <c r="M39" s="53"/>
      <c r="N39" s="53"/>
      <c r="O39" s="53"/>
      <c r="P39" s="53"/>
      <c r="Q39" s="53"/>
      <c r="R39" s="53"/>
      <c r="S39" s="53"/>
      <c r="T39" s="53"/>
      <c r="U39" s="53"/>
      <c r="V39" s="53"/>
    </row>
    <row r="40" spans="1:32" x14ac:dyDescent="0.3">
      <c r="K40" s="53"/>
      <c r="L40" s="53"/>
      <c r="M40" s="53"/>
      <c r="N40" s="53"/>
      <c r="O40" s="53"/>
      <c r="P40" s="53"/>
    </row>
    <row r="41" spans="1:32" x14ac:dyDescent="0.3">
      <c r="K41" s="53"/>
      <c r="L41" s="53"/>
      <c r="M41" s="53"/>
      <c r="N41" s="53"/>
      <c r="O41" s="53"/>
      <c r="P41" s="53"/>
    </row>
    <row r="42" spans="1:32" x14ac:dyDescent="0.3">
      <c r="K42" s="53"/>
      <c r="L42" s="53"/>
      <c r="M42" s="53"/>
      <c r="N42" s="53"/>
      <c r="O42" s="53"/>
      <c r="P42" s="53"/>
    </row>
    <row r="49" spans="4:4" x14ac:dyDescent="0.3">
      <c r="D49" s="3" t="s">
        <v>85</v>
      </c>
    </row>
    <row r="50" spans="4:4" x14ac:dyDescent="0.3">
      <c r="D50" s="3" t="s">
        <v>86</v>
      </c>
    </row>
    <row r="51" spans="4:4" x14ac:dyDescent="0.3">
      <c r="D51" s="3" t="s">
        <v>87</v>
      </c>
    </row>
    <row r="52" spans="4:4" x14ac:dyDescent="0.3">
      <c r="D52" s="3" t="s">
        <v>88</v>
      </c>
    </row>
    <row r="53" spans="4:4" x14ac:dyDescent="0.3">
      <c r="D53" s="3" t="s">
        <v>89</v>
      </c>
    </row>
    <row r="78" spans="1:132" s="54" customFormat="1" x14ac:dyDescent="0.3">
      <c r="A78" s="2"/>
      <c r="B78" s="2"/>
      <c r="C78" s="3"/>
      <c r="D78" s="3"/>
      <c r="E78" s="2"/>
      <c r="F78" s="2"/>
      <c r="G78" s="2"/>
      <c r="H78" s="2"/>
      <c r="I78" s="2"/>
      <c r="J78" s="2"/>
      <c r="K78" s="4"/>
      <c r="L78" s="4"/>
      <c r="M78" s="4"/>
      <c r="N78" s="5"/>
      <c r="O78" s="4"/>
      <c r="P78" s="4"/>
      <c r="Q78" s="4"/>
      <c r="R78" s="5"/>
      <c r="S78" s="4"/>
      <c r="T78" s="4"/>
      <c r="U78" s="4"/>
      <c r="V78" s="5"/>
      <c r="W78" s="2"/>
      <c r="X78" s="5"/>
      <c r="Y78" s="2"/>
      <c r="Z78" s="2"/>
      <c r="AA78" s="2"/>
      <c r="AB78" s="2"/>
      <c r="AC78" s="2"/>
      <c r="AD78" s="2"/>
      <c r="AE78" s="2"/>
      <c r="AF78" s="2"/>
      <c r="AG78" s="2"/>
      <c r="AH78" s="2"/>
      <c r="AI78" s="2"/>
      <c r="AJ78" s="2"/>
      <c r="AK78" s="2"/>
      <c r="AL78" s="2"/>
      <c r="AM78" s="2"/>
      <c r="AN78" s="2"/>
      <c r="BS78" s="55"/>
      <c r="BU78" s="56"/>
      <c r="BV78" s="57"/>
      <c r="BW78" s="57"/>
      <c r="BX78" s="58"/>
      <c r="BY78" s="59"/>
      <c r="BZ78" s="60"/>
      <c r="CA78" s="58"/>
      <c r="CB78" s="61"/>
      <c r="CC78" s="61"/>
      <c r="CD78" s="61"/>
      <c r="CE78" s="61"/>
      <c r="CF78" s="61"/>
      <c r="CG78" s="61"/>
      <c r="CH78" s="61"/>
      <c r="CI78" s="61"/>
      <c r="CJ78" s="61"/>
      <c r="CK78" s="61"/>
      <c r="CL78" s="61"/>
      <c r="CM78" s="61"/>
      <c r="CN78" s="61"/>
      <c r="CO78" s="61"/>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row>
    <row r="79" spans="1:132" x14ac:dyDescent="0.3">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5"/>
      <c r="BT79" s="54"/>
      <c r="BU79" s="61"/>
      <c r="BV79" s="61"/>
      <c r="BW79" s="61"/>
      <c r="BX79" s="61"/>
      <c r="BY79" s="62"/>
      <c r="BZ79" s="54"/>
      <c r="CA79" s="61"/>
      <c r="CB79" s="61"/>
      <c r="CC79" s="61"/>
      <c r="CD79" s="61"/>
      <c r="CE79" s="61"/>
      <c r="CF79" s="61"/>
      <c r="CG79" s="61"/>
      <c r="CH79" s="61"/>
      <c r="CI79" s="61"/>
      <c r="CJ79" s="61"/>
      <c r="CK79" s="61"/>
      <c r="CL79" s="61"/>
      <c r="CM79" s="61"/>
      <c r="CN79" s="61"/>
      <c r="CO79" s="61"/>
      <c r="CP79" s="54"/>
      <c r="CQ79" s="54"/>
      <c r="CR79" s="54"/>
      <c r="CS79" s="54"/>
      <c r="CT79" s="54"/>
      <c r="CU79" s="54"/>
      <c r="CV79" s="54"/>
      <c r="CW79" s="54"/>
      <c r="CX79" s="54"/>
      <c r="CY79" s="54"/>
      <c r="CZ79" s="54"/>
      <c r="DA79" s="54"/>
    </row>
    <row r="80" spans="1:132" x14ac:dyDescent="0.3">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63"/>
      <c r="BT80" s="54"/>
      <c r="BU80" s="54"/>
      <c r="BV80" s="54"/>
      <c r="BW80" s="54"/>
      <c r="BX80" s="54"/>
      <c r="BY80" s="54"/>
      <c r="BZ80" s="54"/>
      <c r="CA80" s="61"/>
      <c r="CB80" s="61"/>
      <c r="CC80" s="61"/>
      <c r="CD80" s="61"/>
      <c r="CE80" s="61"/>
      <c r="CF80" s="61"/>
      <c r="CG80" s="61"/>
      <c r="CH80" s="61"/>
      <c r="CI80" s="61"/>
      <c r="CJ80" s="61"/>
      <c r="CK80" s="61"/>
      <c r="CL80" s="61"/>
      <c r="CM80" s="61"/>
      <c r="CN80" s="54"/>
      <c r="CO80" s="54"/>
      <c r="CP80" s="54"/>
      <c r="CQ80" s="54"/>
      <c r="CR80" s="54"/>
      <c r="CS80" s="54"/>
      <c r="CT80" s="54"/>
      <c r="CU80" s="54"/>
      <c r="CV80" s="54"/>
      <c r="CW80" s="54"/>
      <c r="CX80" s="54"/>
      <c r="CY80" s="54"/>
      <c r="CZ80" s="54"/>
      <c r="DA80" s="54"/>
    </row>
    <row r="81" spans="41:105" x14ac:dyDescent="0.3">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63"/>
      <c r="BT81" s="54"/>
      <c r="BU81" s="54"/>
      <c r="BV81" s="54"/>
      <c r="BW81" s="54"/>
      <c r="BX81" s="54"/>
      <c r="BY81" s="54"/>
      <c r="BZ81" s="54"/>
      <c r="CA81" s="63"/>
      <c r="CB81" s="63"/>
      <c r="CC81" s="61"/>
      <c r="CD81" s="64"/>
      <c r="CE81" s="64"/>
      <c r="CF81" s="64"/>
      <c r="CG81" s="54"/>
      <c r="CH81" s="54"/>
      <c r="CI81" s="54"/>
      <c r="CJ81" s="54"/>
      <c r="CK81" s="54"/>
      <c r="CL81" s="54"/>
      <c r="CM81" s="54"/>
      <c r="CN81" s="54"/>
      <c r="CO81" s="54"/>
      <c r="CP81" s="54"/>
      <c r="CQ81" s="54"/>
      <c r="CR81" s="54"/>
      <c r="CS81" s="54"/>
      <c r="CT81" s="54"/>
      <c r="CU81" s="54"/>
      <c r="CV81" s="54"/>
      <c r="CW81" s="54"/>
      <c r="CX81" s="54"/>
      <c r="CY81" s="54"/>
      <c r="CZ81" s="54"/>
      <c r="DA81" s="54"/>
    </row>
    <row r="82" spans="41:105" x14ac:dyDescent="0.3">
      <c r="AO82" s="54"/>
      <c r="AP82" s="54"/>
      <c r="AQ82" s="54"/>
      <c r="AR82" s="54"/>
      <c r="AS82" s="54"/>
      <c r="AT82" s="54"/>
      <c r="AU82" s="54"/>
      <c r="AV82" s="54"/>
      <c r="AW82" s="54"/>
      <c r="AX82" s="54"/>
      <c r="AY82" s="54"/>
      <c r="AZ82" s="54"/>
      <c r="BA82" s="54"/>
      <c r="BB82" s="54" t="s">
        <v>90</v>
      </c>
      <c r="BC82" s="54"/>
      <c r="BD82" s="54"/>
      <c r="BE82" s="54"/>
      <c r="BF82" s="54"/>
      <c r="BG82" s="54"/>
      <c r="BH82" s="54"/>
      <c r="BI82" s="54"/>
      <c r="BJ82" s="54"/>
      <c r="BK82" s="54"/>
      <c r="BL82" s="54"/>
      <c r="BM82" s="54"/>
      <c r="BN82" s="54"/>
      <c r="BO82" s="54"/>
      <c r="BP82" s="54"/>
      <c r="BQ82" s="54"/>
      <c r="BR82" s="54"/>
      <c r="BS82" s="63"/>
      <c r="BT82" s="54"/>
      <c r="BU82" s="54"/>
      <c r="BV82" s="54"/>
      <c r="BW82" s="54"/>
      <c r="BX82" s="54"/>
      <c r="BY82" s="54"/>
      <c r="BZ82" s="54"/>
      <c r="CA82" s="63"/>
      <c r="CB82" s="63"/>
      <c r="CC82" s="61"/>
      <c r="CD82" s="63"/>
      <c r="CE82" s="63"/>
      <c r="CF82" s="63"/>
      <c r="CG82" s="54"/>
      <c r="CH82" s="54"/>
      <c r="CI82" s="54"/>
      <c r="CJ82" s="54"/>
      <c r="CK82" s="54"/>
      <c r="CL82" s="54"/>
      <c r="CM82" s="54"/>
      <c r="CN82" s="54"/>
      <c r="CO82" s="54"/>
      <c r="CP82" s="54"/>
      <c r="CQ82" s="54"/>
      <c r="CR82" s="54"/>
      <c r="CS82" s="54"/>
      <c r="CT82" s="54"/>
      <c r="CU82" s="54"/>
      <c r="CV82" s="54"/>
      <c r="CW82" s="54"/>
      <c r="CX82" s="54"/>
      <c r="CY82" s="54"/>
      <c r="CZ82" s="54"/>
      <c r="DA82" s="54"/>
    </row>
    <row r="83" spans="41:105" ht="21" customHeight="1" x14ac:dyDescent="0.3">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63"/>
      <c r="BT83" s="54"/>
      <c r="BU83" s="54"/>
      <c r="BV83" s="54"/>
      <c r="BW83" s="54"/>
      <c r="BX83" s="54"/>
      <c r="BY83" s="54"/>
      <c r="BZ83" s="54"/>
      <c r="CA83" s="63"/>
      <c r="CB83" s="63"/>
      <c r="CC83" s="61"/>
      <c r="CD83" s="63"/>
      <c r="CE83" s="63"/>
      <c r="CF83" s="63"/>
      <c r="CG83" s="54"/>
      <c r="CH83" s="54"/>
      <c r="CI83" s="54"/>
      <c r="CJ83" s="54"/>
      <c r="CK83" s="54"/>
      <c r="CL83" s="54"/>
      <c r="CM83" s="54"/>
      <c r="CN83" s="54"/>
      <c r="CO83" s="54"/>
      <c r="CP83" s="54"/>
      <c r="CQ83" s="54"/>
      <c r="CR83" s="54"/>
      <c r="CS83" s="54"/>
      <c r="CT83" s="54"/>
      <c r="CU83" s="54"/>
      <c r="CV83" s="54"/>
      <c r="CW83" s="54"/>
      <c r="CX83" s="54"/>
      <c r="CY83" s="54"/>
      <c r="CZ83" s="54"/>
      <c r="DA83" s="54"/>
    </row>
    <row r="84" spans="41:105" ht="31.5" customHeight="1" x14ac:dyDescent="0.3">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63"/>
      <c r="BT84" s="54"/>
      <c r="BU84" s="54"/>
      <c r="BV84" s="54"/>
      <c r="BW84" s="54"/>
      <c r="BX84" s="54"/>
      <c r="BY84" s="54"/>
      <c r="BZ84" s="54"/>
      <c r="CA84" s="63"/>
      <c r="CB84" s="63"/>
      <c r="CC84" s="61"/>
      <c r="CD84" s="54"/>
      <c r="CE84" s="54"/>
      <c r="CF84" s="54"/>
      <c r="CG84" s="54"/>
      <c r="CH84" s="54"/>
      <c r="CI84" s="54"/>
      <c r="CJ84" s="54"/>
      <c r="CK84" s="54"/>
      <c r="CL84" s="54"/>
      <c r="CM84" s="54"/>
      <c r="CN84" s="54"/>
      <c r="CO84" s="54"/>
      <c r="CP84" s="54"/>
      <c r="CQ84" s="54"/>
      <c r="CR84" s="54" t="s">
        <v>10</v>
      </c>
      <c r="CS84" s="54"/>
      <c r="CT84" s="54"/>
      <c r="CU84" s="54"/>
      <c r="CV84" s="54"/>
      <c r="CW84" s="54"/>
      <c r="CX84" s="54"/>
      <c r="CY84" s="54"/>
      <c r="CZ84" s="54"/>
      <c r="DA84" s="54"/>
    </row>
    <row r="85" spans="41:105" ht="25.5" customHeight="1" x14ac:dyDescent="0.3">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63"/>
      <c r="BT85" s="54"/>
      <c r="BU85" s="54"/>
      <c r="BV85" s="54"/>
      <c r="BW85" s="54"/>
      <c r="BX85" s="54"/>
      <c r="BY85" s="54"/>
      <c r="BZ85" s="54"/>
      <c r="CA85" s="63"/>
      <c r="CB85" s="63"/>
      <c r="CC85" s="61"/>
      <c r="CD85" s="54"/>
      <c r="CE85" s="54"/>
      <c r="CF85" s="54"/>
      <c r="CG85" s="54"/>
      <c r="CH85" s="54"/>
      <c r="CI85" s="54"/>
      <c r="CJ85" s="54"/>
      <c r="CK85" s="54"/>
      <c r="CL85" s="54"/>
      <c r="CM85" s="54"/>
      <c r="CN85" s="54"/>
      <c r="CO85" s="54"/>
      <c r="CP85" s="54"/>
      <c r="CQ85" s="54"/>
      <c r="CR85" s="54"/>
      <c r="CS85" s="54"/>
      <c r="CT85" s="54"/>
      <c r="CU85" s="54"/>
      <c r="CV85" s="54"/>
      <c r="CW85" s="54"/>
      <c r="CX85" s="54"/>
      <c r="CY85" s="54"/>
      <c r="CZ85" s="54"/>
      <c r="DA85" s="54"/>
    </row>
    <row r="86" spans="41:105" x14ac:dyDescent="0.3">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63"/>
      <c r="BT86" s="54"/>
      <c r="BU86" s="54"/>
      <c r="BV86" s="54"/>
      <c r="BW86" s="54"/>
      <c r="BX86" s="54"/>
      <c r="BY86" s="54"/>
      <c r="BZ86" s="54"/>
      <c r="CA86" s="63"/>
      <c r="CB86" s="63"/>
      <c r="CC86" s="61"/>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row>
    <row r="87" spans="41:105" x14ac:dyDescent="0.3">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63"/>
      <c r="BT87" s="54"/>
      <c r="BU87" s="54"/>
      <c r="BV87" s="54"/>
      <c r="BW87" s="54"/>
      <c r="BX87" s="54"/>
      <c r="BY87" s="54"/>
      <c r="BZ87" s="54"/>
      <c r="CA87" s="63"/>
      <c r="CB87" s="63"/>
      <c r="CC87" s="61"/>
      <c r="CD87" s="54"/>
      <c r="CE87" s="54"/>
      <c r="CF87" s="54"/>
      <c r="CG87" s="54"/>
      <c r="CH87" s="54"/>
      <c r="CI87" s="54"/>
      <c r="CJ87" s="54"/>
      <c r="CK87" s="54"/>
      <c r="CL87" s="54"/>
      <c r="CM87" s="54"/>
      <c r="CN87" s="54"/>
      <c r="CO87" s="54"/>
      <c r="CP87" s="54"/>
      <c r="CQ87" s="54"/>
      <c r="CR87" s="54"/>
      <c r="CS87" s="54"/>
      <c r="CT87" s="54"/>
      <c r="CU87" s="54"/>
      <c r="CV87" s="54"/>
      <c r="CW87" s="54"/>
      <c r="CX87" s="54"/>
      <c r="CY87" s="54"/>
      <c r="CZ87" s="54"/>
      <c r="DA87" s="54"/>
    </row>
    <row r="138" ht="15" customHeight="1" x14ac:dyDescent="0.3"/>
    <row r="140"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D8399E92-577C-4C4C-813E-CF9AC2EAAED4}">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RESULTATS POULE DE 2 (2)</vt:lpstr>
      <vt:lpstr>RESULTATS POULE DE 2</vt:lpstr>
      <vt:lpstr>RESULTATS  POULE DE  3 (3)</vt:lpstr>
      <vt:lpstr>RESULTATS  POULE DE  3 (2)</vt:lpstr>
      <vt:lpstr>RESULTATS  POULE DE  3</vt:lpstr>
      <vt:lpstr>Rank</vt:lpstr>
      <vt:lpstr>NomPrenLicenCateg</vt:lpstr>
      <vt:lpstr>Rank!Zone_d_impression</vt:lpstr>
      <vt:lpstr>'RESULTATS  POULE DE  3'!Zone_d_impression</vt:lpstr>
      <vt:lpstr>'RESULTATS  POULE DE  3 (2)'!Zone_d_impression</vt:lpstr>
      <vt:lpstr>'RESULTATS  POULE DE  3 (3)'!Zone_d_impression</vt:lpstr>
      <vt:lpstr>'RESULTATS POULE DE 2'!Zone_d_impression</vt:lpstr>
      <vt:lpstr>'RESULTATS POULE DE 2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balendar eric</cp:lastModifiedBy>
  <dcterms:created xsi:type="dcterms:W3CDTF">2021-11-03T13:40:57Z</dcterms:created>
  <dcterms:modified xsi:type="dcterms:W3CDTF">2022-04-08T09:27:33Z</dcterms:modified>
</cp:coreProperties>
</file>