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E:\saison 21.22\Competitions 2021-2022\CADRE R1\T1 Abma\"/>
    </mc:Choice>
  </mc:AlternateContent>
  <xr:revisionPtr revIDLastSave="0" documentId="13_ncr:1_{F94C8F7D-4D7C-4887-938E-088153B101BB}" xr6:coauthVersionLast="47" xr6:coauthVersionMax="47" xr10:uidLastSave="{00000000-0000-0000-0000-000000000000}"/>
  <bookViews>
    <workbookView xWindow="-108" yWindow="-108" windowWidth="20376" windowHeight="12216" xr2:uid="{A75A4E78-BCDF-4975-843C-15763A887917}"/>
  </bookViews>
  <sheets>
    <sheet name="Rank" sheetId="6" r:id="rId1"/>
    <sheet name="RESULTATS POULE DE 2 (2)" sheetId="5" r:id="rId2"/>
    <sheet name="RESULTATS POULE DE 2" sheetId="4" r:id="rId3"/>
    <sheet name="RESULTATS  POULE DE  3 (2)" sheetId="3" r:id="rId4"/>
    <sheet name="RESULTATS  POULE DE  3" sheetId="2" r:id="rId5"/>
  </sheets>
  <externalReferences>
    <externalReference r:id="rId6"/>
    <externalReference r:id="rId7"/>
    <externalReference r:id="rId8"/>
    <externalReference r:id="rId9"/>
    <externalReference r:id="rId10"/>
  </externalReferences>
  <definedNames>
    <definedName name="avancement">[1]DONNEES!$F$2:$F$5</definedName>
    <definedName name="BD_JOUEURS_CATEGORIES" localSheetId="3">[2]BD_JOUEURS_CLUB_CATEGORIES!$A$2:$G$83</definedName>
    <definedName name="BD_JOUEURS_CATEGORIES" localSheetId="2">[3]BD_JOUEURS_CLUB_CATEGORIES!$A$2:$G$83</definedName>
    <definedName name="BD_JOUEURS_CATEGORIES" localSheetId="1">[4]BD_JOUEURS_CLUB_CATEGORIES!$A$2:$G$83</definedName>
    <definedName name="BD_JOUEURS_CATEGORIES">[5]BD_JOUEURS_CLUB_CATEGORIES!$A$2:$G$83</definedName>
    <definedName name="CATE_COR" localSheetId="3">'[2]POULE DE 3 '!$AC$236:$AD$240</definedName>
    <definedName name="CATE_COR" localSheetId="2">'[3]POULE DE 3 '!$AC$236:$AD$240</definedName>
    <definedName name="CATE_COR" localSheetId="1">'[4]POULE DE 3 '!$AC$236:$AD$240</definedName>
    <definedName name="CATE_COR">'[5]POULE DE 3 '!$AC$236:$AD$240</definedName>
    <definedName name="CLUBS">[1]DONNEES!#REF!</definedName>
    <definedName name="CoordonnéesClubs">[1]DONNEES!#REF!</definedName>
    <definedName name="Distrib" localSheetId="0">#REF!</definedName>
    <definedName name="Distrib">#REF!</definedName>
    <definedName name="Eff_Particip" localSheetId="0">#REF!,#REF!</definedName>
    <definedName name="Eff_Particip">[1]INSCRITS_POULES!$E$6,[1]INSCRITS_POULES!$AQ$9:$AQ$79</definedName>
    <definedName name="Inscrip" localSheetId="0">#REF!</definedName>
    <definedName name="Inscrip">#REF!</definedName>
    <definedName name="ModeJeu_col" localSheetId="3">'[2]A RENSEIGNER'!$B$183:$C$186</definedName>
    <definedName name="ModeJeu_col" localSheetId="2">'[3]A RENSEIGNER'!$B$183:$C$186</definedName>
    <definedName name="ModeJeu_col" localSheetId="1">'[4]A RENSEIGNER'!$B$183:$C$186</definedName>
    <definedName name="ModeJeu_col">'[5]A RENSEIGNER'!$B$183:$C$186</definedName>
    <definedName name="NomLicenceClub">[1]DONNEES!$A$2:$C$126</definedName>
    <definedName name="NomPrenLicenCateg">Rank!$C$7:$G$17</definedName>
    <definedName name="Noms" localSheetId="3">[2]BD_JOUEURS_CLUB_CATEGORIES!$A$4:$A$85</definedName>
    <definedName name="Noms" localSheetId="2">[3]BD_JOUEURS_CLUB_CATEGORIES!$A$4:$A$85</definedName>
    <definedName name="Noms" localSheetId="1">[4]BD_JOUEURS_CLUB_CATEGORIES!$A$4:$A$85</definedName>
    <definedName name="Noms">[5]BD_JOUEURS_CLUB_CATEGORIES!$A$4:$A$85</definedName>
    <definedName name="tab_corresp_ID_cate" localSheetId="3">[2]BD_JOUEURS_CLUB_CATEGORIES!$D$4:$G$83</definedName>
    <definedName name="tab_corresp_ID_cate" localSheetId="2">[3]BD_JOUEURS_CLUB_CATEGORIES!$D$4:$G$83</definedName>
    <definedName name="tab_corresp_ID_cate" localSheetId="1">[4]BD_JOUEURS_CLUB_CATEGORIES!$D$4:$G$83</definedName>
    <definedName name="tab_corresp_ID_cate">[5]BD_JOUEURS_CLUB_CATEGORIES!$D$4:$G$83</definedName>
    <definedName name="tabdistance" localSheetId="3">[2]categories!$A$4:$E$24</definedName>
    <definedName name="tabdistance" localSheetId="2">[3]categories!$A$4:$E$24</definedName>
    <definedName name="tabdistance" localSheetId="1">[4]categories!$A$4:$E$24</definedName>
    <definedName name="tabdistance">[5]categories!$A$4:$E$24</definedName>
    <definedName name="tablemoy" localSheetId="3">[2]categories!$G$4:$K$24</definedName>
    <definedName name="tablemoy" localSheetId="2">[3]categories!$G$4:$K$24</definedName>
    <definedName name="tablemoy" localSheetId="1">[4]categories!$G$4:$K$24</definedName>
    <definedName name="tablemoy">[5]categories!$G$4:$K$24</definedName>
    <definedName name="_xlnm.Print_Area" localSheetId="0">Rank!$A$6:$AF$20</definedName>
    <definedName name="_xlnm.Print_Area" localSheetId="4">'RESULTATS  POULE DE  3'!$B$2:$V$30</definedName>
    <definedName name="_xlnm.Print_Area" localSheetId="3">'RESULTATS  POULE DE  3 (2)'!$B$2:$V$30</definedName>
    <definedName name="_xlnm.Print_Area" localSheetId="2">'RESULTATS POULE DE 2'!$B$2:$V$26</definedName>
    <definedName name="_xlnm.Print_Area" localSheetId="1">'RESULTATS POULE DE 2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37" i="6" l="1"/>
  <c r="AE37" i="6"/>
  <c r="AD37" i="6"/>
  <c r="AC37" i="6"/>
  <c r="AB37" i="6"/>
  <c r="V37" i="6"/>
  <c r="P37" i="6"/>
  <c r="F37" i="6"/>
  <c r="AF36" i="6"/>
  <c r="AE36" i="6"/>
  <c r="AD36" i="6"/>
  <c r="AC36" i="6"/>
  <c r="AB36" i="6"/>
  <c r="V36" i="6"/>
  <c r="P36" i="6"/>
  <c r="F36" i="6"/>
  <c r="AF35" i="6"/>
  <c r="AE35" i="6"/>
  <c r="AD35" i="6"/>
  <c r="AC35" i="6"/>
  <c r="AB35" i="6"/>
  <c r="V35" i="6"/>
  <c r="P35" i="6"/>
  <c r="F35" i="6"/>
  <c r="AF34" i="6"/>
  <c r="AE34" i="6"/>
  <c r="AD34" i="6"/>
  <c r="AC34" i="6"/>
  <c r="AB34" i="6"/>
  <c r="V34" i="6"/>
  <c r="P34" i="6"/>
  <c r="F34" i="6"/>
  <c r="AF33" i="6"/>
  <c r="AE33" i="6"/>
  <c r="AD33" i="6"/>
  <c r="AC33" i="6"/>
  <c r="AB33" i="6"/>
  <c r="V33" i="6"/>
  <c r="P33" i="6"/>
  <c r="F33" i="6"/>
  <c r="AF32" i="6"/>
  <c r="AE32" i="6"/>
  <c r="AD32" i="6"/>
  <c r="AC32" i="6"/>
  <c r="AB32" i="6"/>
  <c r="V32" i="6"/>
  <c r="P32" i="6"/>
  <c r="F32" i="6"/>
  <c r="AF31" i="6"/>
  <c r="AE31" i="6"/>
  <c r="AD31" i="6"/>
  <c r="AC31" i="6"/>
  <c r="AB31" i="6"/>
  <c r="V31" i="6"/>
  <c r="P31" i="6"/>
  <c r="F31" i="6"/>
  <c r="AF30" i="6"/>
  <c r="AE30" i="6"/>
  <c r="AD30" i="6"/>
  <c r="AC30" i="6"/>
  <c r="AB30" i="6"/>
  <c r="V30" i="6"/>
  <c r="P30" i="6"/>
  <c r="F30" i="6"/>
  <c r="AF29" i="6"/>
  <c r="AE29" i="6"/>
  <c r="AD29" i="6"/>
  <c r="AC29" i="6"/>
  <c r="AB29" i="6"/>
  <c r="V29" i="6"/>
  <c r="P29" i="6"/>
  <c r="F29" i="6"/>
  <c r="AF28" i="6"/>
  <c r="AE28" i="6"/>
  <c r="AD28" i="6"/>
  <c r="AC28" i="6"/>
  <c r="AB28" i="6"/>
  <c r="V28" i="6"/>
  <c r="P28" i="6"/>
  <c r="F28" i="6"/>
  <c r="AF27" i="6"/>
  <c r="AE27" i="6"/>
  <c r="AD27" i="6"/>
  <c r="AC27" i="6"/>
  <c r="AB27" i="6"/>
  <c r="V27" i="6"/>
  <c r="P27" i="6"/>
  <c r="F27" i="6"/>
  <c r="AF26" i="6"/>
  <c r="AE26" i="6"/>
  <c r="AD26" i="6"/>
  <c r="AC26" i="6"/>
  <c r="AB26" i="6"/>
  <c r="V26" i="6"/>
  <c r="P26" i="6"/>
  <c r="F26" i="6"/>
  <c r="AF25" i="6"/>
  <c r="AE25" i="6"/>
  <c r="AD25" i="6"/>
  <c r="AC25" i="6"/>
  <c r="AB25" i="6"/>
  <c r="V25" i="6"/>
  <c r="P25" i="6"/>
  <c r="F25" i="6"/>
  <c r="AF24" i="6"/>
  <c r="AE24" i="6"/>
  <c r="AD24" i="6"/>
  <c r="AC24" i="6"/>
  <c r="AB24" i="6"/>
  <c r="V24" i="6"/>
  <c r="P24" i="6"/>
  <c r="F24" i="6"/>
  <c r="AF23" i="6"/>
  <c r="AE23" i="6"/>
  <c r="AD23" i="6"/>
  <c r="AC23" i="6"/>
  <c r="AB23" i="6"/>
  <c r="V23" i="6"/>
  <c r="P23" i="6"/>
  <c r="F23" i="6"/>
  <c r="AF22" i="6"/>
  <c r="AE22" i="6"/>
  <c r="AD22" i="6"/>
  <c r="AC22" i="6"/>
  <c r="AB22" i="6"/>
  <c r="V22" i="6"/>
  <c r="P22" i="6"/>
  <c r="F22" i="6"/>
  <c r="AF21" i="6"/>
  <c r="AE21" i="6"/>
  <c r="AD21" i="6"/>
  <c r="AC21" i="6"/>
  <c r="AB21" i="6"/>
  <c r="V21" i="6"/>
  <c r="P21" i="6"/>
  <c r="F21" i="6"/>
  <c r="AF20" i="6"/>
  <c r="AE20" i="6"/>
  <c r="AD20" i="6"/>
  <c r="AC20" i="6"/>
  <c r="AB20" i="6"/>
  <c r="V20" i="6"/>
  <c r="P20" i="6"/>
  <c r="F20" i="6"/>
  <c r="AF19" i="6"/>
  <c r="AE19" i="6"/>
  <c r="AD19" i="6"/>
  <c r="AC19" i="6"/>
  <c r="AB19" i="6"/>
  <c r="V19" i="6"/>
  <c r="P19" i="6"/>
  <c r="F19" i="6"/>
  <c r="AF18" i="6"/>
  <c r="AE18" i="6"/>
  <c r="AD18" i="6"/>
  <c r="AC18" i="6"/>
  <c r="AB18" i="6"/>
  <c r="V18" i="6"/>
  <c r="P18" i="6"/>
  <c r="F18" i="6"/>
  <c r="AF17" i="6"/>
  <c r="AE17" i="6"/>
  <c r="AD17" i="6"/>
  <c r="AC17" i="6"/>
  <c r="AB17" i="6"/>
  <c r="V17" i="6"/>
  <c r="P17" i="6"/>
  <c r="F17" i="6"/>
  <c r="AF16" i="6"/>
  <c r="AE16" i="6"/>
  <c r="AD16" i="6"/>
  <c r="AC16" i="6"/>
  <c r="AB16" i="6"/>
  <c r="V16" i="6"/>
  <c r="P16" i="6"/>
  <c r="F16" i="6"/>
  <c r="AF15" i="6"/>
  <c r="AE15" i="6"/>
  <c r="AD15" i="6"/>
  <c r="AC15" i="6"/>
  <c r="AB15" i="6"/>
  <c r="V15" i="6"/>
  <c r="P15" i="6"/>
  <c r="F15" i="6"/>
  <c r="AF14" i="6"/>
  <c r="AE14" i="6"/>
  <c r="AD14" i="6"/>
  <c r="AC14" i="6"/>
  <c r="AB14" i="6"/>
  <c r="V14" i="6"/>
  <c r="P14" i="6"/>
  <c r="F14" i="6"/>
  <c r="AF13" i="6"/>
  <c r="AE13" i="6"/>
  <c r="AD13" i="6"/>
  <c r="AC13" i="6"/>
  <c r="AB13" i="6"/>
  <c r="V13" i="6"/>
  <c r="P13" i="6"/>
  <c r="F13" i="6"/>
  <c r="AF12" i="6"/>
  <c r="AE12" i="6"/>
  <c r="AD12" i="6"/>
  <c r="AC12" i="6"/>
  <c r="AB12" i="6"/>
  <c r="V12" i="6"/>
  <c r="P12" i="6"/>
  <c r="F12" i="6"/>
  <c r="AF11" i="6"/>
  <c r="AE11" i="6"/>
  <c r="AD11" i="6"/>
  <c r="AC11" i="6"/>
  <c r="AB11" i="6"/>
  <c r="V11" i="6"/>
  <c r="P11" i="6"/>
  <c r="F11" i="6"/>
  <c r="AF10" i="6"/>
  <c r="AE10" i="6"/>
  <c r="AD10" i="6"/>
  <c r="AC10" i="6"/>
  <c r="AB10" i="6"/>
  <c r="V10" i="6"/>
  <c r="P10" i="6"/>
  <c r="F10" i="6"/>
  <c r="AF9" i="6"/>
  <c r="AE9" i="6"/>
  <c r="AD9" i="6"/>
  <c r="AC9" i="6"/>
  <c r="AB9" i="6"/>
  <c r="V9" i="6"/>
  <c r="P9" i="6"/>
  <c r="F9" i="6"/>
  <c r="AF8" i="6"/>
  <c r="AE8" i="6"/>
  <c r="AD8" i="6"/>
  <c r="AC8" i="6"/>
  <c r="AB8" i="6"/>
  <c r="V8" i="6"/>
  <c r="P8" i="6"/>
  <c r="F8" i="6"/>
  <c r="AF7" i="6"/>
  <c r="AE7" i="6"/>
  <c r="AD7" i="6"/>
  <c r="AC7" i="6"/>
  <c r="AB7" i="6"/>
  <c r="V7" i="6"/>
  <c r="P7" i="6"/>
  <c r="F7" i="6"/>
  <c r="O24" i="5"/>
  <c r="M24" i="5"/>
  <c r="L24" i="5"/>
  <c r="J24" i="5"/>
  <c r="F24" i="5"/>
  <c r="D24" i="5"/>
  <c r="C24" i="5"/>
  <c r="K23" i="5"/>
  <c r="E23" i="5"/>
  <c r="C23" i="5"/>
  <c r="U22" i="5"/>
  <c r="T22" i="5"/>
  <c r="S22" i="5"/>
  <c r="R22" i="5"/>
  <c r="Q22" i="5"/>
  <c r="P22" i="5"/>
  <c r="N22" i="5"/>
  <c r="M22" i="5"/>
  <c r="L22" i="5"/>
  <c r="J22" i="5"/>
  <c r="F22" i="5"/>
  <c r="D22" i="5"/>
  <c r="C22" i="5"/>
  <c r="G21" i="5" s="1"/>
  <c r="J21" i="5"/>
  <c r="O20" i="5"/>
  <c r="M20" i="5"/>
  <c r="L20" i="5"/>
  <c r="J20" i="5"/>
  <c r="I20" i="5"/>
  <c r="G20" i="5"/>
  <c r="C20" i="5"/>
  <c r="K19" i="5"/>
  <c r="H19" i="5"/>
  <c r="C19" i="5"/>
  <c r="U18" i="5"/>
  <c r="S18" i="5"/>
  <c r="R18" i="5"/>
  <c r="Q18" i="5"/>
  <c r="P18" i="5"/>
  <c r="N18" i="5"/>
  <c r="M18" i="5"/>
  <c r="L18" i="5"/>
  <c r="J18" i="5"/>
  <c r="I18" i="5"/>
  <c r="G18" i="5"/>
  <c r="C18" i="5"/>
  <c r="D21" i="5" s="1"/>
  <c r="G17" i="5"/>
  <c r="D17" i="5"/>
  <c r="C13" i="5"/>
  <c r="C11" i="5"/>
  <c r="C9" i="5"/>
  <c r="C7" i="5"/>
  <c r="C5" i="5"/>
  <c r="C3" i="5"/>
  <c r="J17" i="5" l="1"/>
  <c r="T18" i="5"/>
  <c r="O24" i="4" l="1"/>
  <c r="M24" i="4"/>
  <c r="L24" i="4"/>
  <c r="J24" i="4"/>
  <c r="F24" i="4"/>
  <c r="D24" i="4"/>
  <c r="C24" i="4"/>
  <c r="K23" i="4"/>
  <c r="E23" i="4"/>
  <c r="C23" i="4"/>
  <c r="U22" i="4"/>
  <c r="T22" i="4"/>
  <c r="S22" i="4"/>
  <c r="R22" i="4"/>
  <c r="Q22" i="4"/>
  <c r="P22" i="4"/>
  <c r="N22" i="4"/>
  <c r="M22" i="4"/>
  <c r="L22" i="4"/>
  <c r="J22" i="4"/>
  <c r="F22" i="4"/>
  <c r="D22" i="4"/>
  <c r="C22" i="4"/>
  <c r="G21" i="4"/>
  <c r="O20" i="4"/>
  <c r="M20" i="4"/>
  <c r="L20" i="4"/>
  <c r="J20" i="4"/>
  <c r="I20" i="4"/>
  <c r="G20" i="4"/>
  <c r="C20" i="4"/>
  <c r="K19" i="4"/>
  <c r="H19" i="4"/>
  <c r="C19" i="4"/>
  <c r="U18" i="4"/>
  <c r="S18" i="4"/>
  <c r="R18" i="4"/>
  <c r="Q18" i="4"/>
  <c r="P18" i="4"/>
  <c r="N18" i="4"/>
  <c r="M18" i="4"/>
  <c r="L18" i="4"/>
  <c r="J18" i="4"/>
  <c r="I18" i="4"/>
  <c r="G18" i="4"/>
  <c r="C18" i="4"/>
  <c r="D21" i="4" s="1"/>
  <c r="J17" i="4"/>
  <c r="G17" i="4"/>
  <c r="C13" i="4"/>
  <c r="C11" i="4"/>
  <c r="C9" i="4"/>
  <c r="C7" i="4"/>
  <c r="C5" i="4"/>
  <c r="C3" i="4"/>
  <c r="D17" i="4" l="1"/>
  <c r="J21" i="4"/>
  <c r="T18"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O20" i="3"/>
  <c r="M20" i="3"/>
  <c r="L20" i="3"/>
  <c r="J20" i="3"/>
  <c r="I20" i="3"/>
  <c r="G20" i="3"/>
  <c r="C20" i="3"/>
  <c r="K19" i="3"/>
  <c r="H19" i="3"/>
  <c r="C19" i="3"/>
  <c r="U18" i="3"/>
  <c r="T18" i="3"/>
  <c r="S18" i="3"/>
  <c r="R18" i="3"/>
  <c r="Q18" i="3"/>
  <c r="P18" i="3"/>
  <c r="N18" i="3"/>
  <c r="M18" i="3"/>
  <c r="L18" i="3"/>
  <c r="J18" i="3"/>
  <c r="I18" i="3"/>
  <c r="G18" i="3"/>
  <c r="C18" i="3"/>
  <c r="J17" i="3"/>
  <c r="J21" i="3" s="1"/>
  <c r="J25" i="3" s="1"/>
  <c r="G17" i="3"/>
  <c r="G21" i="3" s="1"/>
  <c r="G25" i="3" s="1"/>
  <c r="D17" i="3"/>
  <c r="D21" i="3" s="1"/>
  <c r="D25" i="3" s="1"/>
  <c r="C13" i="3"/>
  <c r="C11" i="3"/>
  <c r="C9" i="3"/>
  <c r="C7" i="3"/>
  <c r="C5" i="3"/>
  <c r="C3" i="3"/>
  <c r="O28" i="2" l="1"/>
  <c r="M28" i="2"/>
  <c r="I28" i="2"/>
  <c r="G28" i="2"/>
  <c r="F28" i="2"/>
  <c r="D28" i="2"/>
  <c r="C28" i="2"/>
  <c r="H27" i="2"/>
  <c r="E27" i="2"/>
  <c r="C27" i="2"/>
  <c r="U26" i="2"/>
  <c r="T26" i="2"/>
  <c r="S26" i="2"/>
  <c r="R26" i="2"/>
  <c r="Q26" i="2"/>
  <c r="P26" i="2"/>
  <c r="N26" i="2"/>
  <c r="M26" i="2"/>
  <c r="I26" i="2"/>
  <c r="G26" i="2"/>
  <c r="F26" i="2"/>
  <c r="D26" i="2"/>
  <c r="C26" i="2"/>
  <c r="O24" i="2"/>
  <c r="M24" i="2"/>
  <c r="L24" i="2"/>
  <c r="J24" i="2"/>
  <c r="F24" i="2"/>
  <c r="D24" i="2"/>
  <c r="C24" i="2"/>
  <c r="K23" i="2"/>
  <c r="E23" i="2"/>
  <c r="C23" i="2"/>
  <c r="U22" i="2"/>
  <c r="T22" i="2"/>
  <c r="S22" i="2"/>
  <c r="R22" i="2"/>
  <c r="Q22" i="2"/>
  <c r="P22" i="2"/>
  <c r="N22" i="2"/>
  <c r="M22" i="2"/>
  <c r="L22" i="2"/>
  <c r="J22" i="2"/>
  <c r="F22" i="2"/>
  <c r="D22" i="2"/>
  <c r="C22" i="2"/>
  <c r="O20" i="2"/>
  <c r="M20" i="2"/>
  <c r="L20" i="2"/>
  <c r="J20" i="2"/>
  <c r="I20" i="2"/>
  <c r="G20" i="2"/>
  <c r="C20" i="2"/>
  <c r="K19" i="2"/>
  <c r="H19" i="2"/>
  <c r="C19" i="2"/>
  <c r="U18" i="2"/>
  <c r="S18" i="2"/>
  <c r="R18" i="2"/>
  <c r="Q18" i="2"/>
  <c r="P18" i="2"/>
  <c r="N18" i="2"/>
  <c r="M18" i="2"/>
  <c r="L18" i="2"/>
  <c r="J18" i="2"/>
  <c r="I18" i="2"/>
  <c r="G18" i="2"/>
  <c r="C18" i="2"/>
  <c r="T18" i="2" s="1"/>
  <c r="J17" i="2"/>
  <c r="J21" i="2" s="1"/>
  <c r="J25" i="2" s="1"/>
  <c r="G17" i="2"/>
  <c r="G21" i="2" s="1"/>
  <c r="G25" i="2" s="1"/>
  <c r="D17" i="2"/>
  <c r="D21" i="2" s="1"/>
  <c r="D25" i="2" s="1"/>
  <c r="C13" i="2"/>
  <c r="C11" i="2"/>
  <c r="C9" i="2"/>
  <c r="C7" i="2"/>
  <c r="C5" i="2"/>
  <c r="C3" i="2"/>
</calcChain>
</file>

<file path=xl/sharedStrings.xml><?xml version="1.0" encoding="utf-8"?>
<sst xmlns="http://schemas.openxmlformats.org/spreadsheetml/2006/main" count="232" uniqueCount="95">
  <si>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</si>
  <si>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</si>
  <si>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</si>
  <si>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</si>
  <si>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</si>
  <si>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</si>
  <si>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</si>
  <si>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</si>
  <si>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</si>
  <si>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</si>
  <si>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</si>
  <si>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</si>
  <si>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</si>
  <si>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</si>
  <si>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2021 / 2022</t>
  </si>
  <si>
    <t>CADRE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</si>
  <si>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</si>
  <si>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</si>
  <si>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</si>
  <si>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</si>
  <si>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</si>
  <si>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</si>
  <si>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</si>
  <si>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</si>
  <si>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</si>
  <si>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</si>
  <si>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</si>
  <si>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</si>
  <si>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</si>
  <si>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</si>
  <si>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</si>
  <si>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</si>
  <si>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</si>
  <si>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</si>
  <si>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</si>
  <si>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</si>
  <si>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</si>
  <si>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</si>
  <si>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</si>
  <si>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</si>
  <si>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PEYROLE Philippe</t>
  </si>
  <si>
    <t>PEYROLE</t>
  </si>
  <si>
    <t>PHILIPPE</t>
  </si>
  <si>
    <t>LIVRY</t>
  </si>
  <si>
    <t>DAIRE Eric</t>
  </si>
  <si>
    <t>DAIRE</t>
  </si>
  <si>
    <t>ERIC</t>
  </si>
  <si>
    <t>ABASM</t>
  </si>
  <si>
    <t>19/20</t>
  </si>
  <si>
    <t>FINALISTE</t>
  </si>
  <si>
    <t>LECLERC Michel</t>
  </si>
  <si>
    <t>LECLERC</t>
  </si>
  <si>
    <t>MICHEL</t>
  </si>
  <si>
    <t>WEILL Denis</t>
  </si>
  <si>
    <t>WEILL</t>
  </si>
  <si>
    <t>DENIS</t>
  </si>
  <si>
    <t>21/22</t>
  </si>
  <si>
    <t>MA PHUOC Bich</t>
  </si>
  <si>
    <t>MA PHUOC</t>
  </si>
  <si>
    <t>BICH</t>
  </si>
  <si>
    <t>ABMA</t>
  </si>
  <si>
    <t>18/19</t>
  </si>
  <si>
    <t>PIVONET Francis</t>
  </si>
  <si>
    <t>PIVONET</t>
  </si>
  <si>
    <t>FRANCIS</t>
  </si>
  <si>
    <t>GOUVEIA Victor</t>
  </si>
  <si>
    <t>GOUVEIA</t>
  </si>
  <si>
    <t>VICTOR</t>
  </si>
  <si>
    <t>BOISSET Jean Pierre</t>
  </si>
  <si>
    <t>BOISSET</t>
  </si>
  <si>
    <t>JEAN PIERRE</t>
  </si>
  <si>
    <t/>
  </si>
  <si>
    <t>PONCE Frédéric</t>
  </si>
  <si>
    <t>PONCE</t>
  </si>
  <si>
    <t>FREDERIC</t>
  </si>
  <si>
    <t>LEMONIER Thierry</t>
  </si>
  <si>
    <t>LEMONIER</t>
  </si>
  <si>
    <t>THIERRY</t>
  </si>
  <si>
    <t>CHAMPY Philippe</t>
  </si>
  <si>
    <t>FERNANDEZ ALVES Francisco</t>
  </si>
  <si>
    <t>KEREBEL Eric</t>
  </si>
  <si>
    <t>LABOUREAU Véronique</t>
  </si>
  <si>
    <t>LUCAS Philippe</t>
  </si>
  <si>
    <t>16/17</t>
  </si>
  <si>
    <t>PIBOURDIN Eric</t>
  </si>
  <si>
    <t>BEAUCHER Alain</t>
  </si>
  <si>
    <t>17/18</t>
  </si>
  <si>
    <t>DELAPLACE Emmanuel</t>
  </si>
  <si>
    <t>LOURDOU Gérard</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</si>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</sst>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s>
  <borders count="4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40">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7" fillId="2" borderId="6"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9" fillId="2" borderId="18" xfId="1" applyFont="1" applyFill="1" applyBorder="1" applyAlignment="1" applyProtection="1">
      <alignment horizontal="center" vertical="center"/>
      <protection hidden="1"/>
    </xf>
    <xf numFmtId="0" fontId="9" fillId="3" borderId="18" xfId="1" applyFont="1" applyFill="1" applyBorder="1" applyAlignment="1" applyProtection="1">
      <alignment horizontal="center" vertical="center"/>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8" xfId="1" applyFont="1" applyFill="1" applyBorder="1" applyAlignment="1" applyProtection="1">
      <alignment horizontal="center" vertical="center" wrapText="1"/>
      <protection hidden="1"/>
    </xf>
    <xf numFmtId="0" fontId="5" fillId="5" borderId="39" xfId="1" applyFont="1" applyFill="1" applyBorder="1" applyAlignment="1" applyProtection="1">
      <alignment horizontal="center" vertical="center" wrapText="1"/>
      <protection hidden="1"/>
    </xf>
    <xf numFmtId="2" fontId="5" fillId="5" borderId="39" xfId="1" applyNumberFormat="1" applyFont="1" applyFill="1" applyBorder="1" applyAlignment="1" applyProtection="1">
      <alignment horizontal="center" vertical="center" wrapText="1"/>
      <protection hidden="1"/>
    </xf>
    <xf numFmtId="0" fontId="15" fillId="6" borderId="39" xfId="2" applyFont="1" applyFill="1" applyBorder="1" applyAlignment="1">
      <alignment horizontal="center" vertical="center" wrapText="1"/>
    </xf>
    <xf numFmtId="0" fontId="15" fillId="6" borderId="40" xfId="2" applyFont="1" applyFill="1" applyBorder="1" applyAlignment="1">
      <alignment horizontal="center" vertical="center" wrapText="1"/>
    </xf>
    <xf numFmtId="2" fontId="15" fillId="6" borderId="40" xfId="2" applyNumberFormat="1" applyFont="1" applyFill="1" applyBorder="1" applyAlignment="1">
      <alignment horizontal="center" vertical="center" wrapText="1"/>
    </xf>
    <xf numFmtId="0" fontId="15" fillId="7" borderId="40" xfId="2" applyFont="1" applyFill="1" applyBorder="1" applyAlignment="1">
      <alignment horizontal="center" vertical="center" wrapText="1"/>
    </xf>
    <xf numFmtId="2" fontId="15" fillId="7" borderId="40" xfId="2" applyNumberFormat="1" applyFont="1" applyFill="1" applyBorder="1" applyAlignment="1">
      <alignment horizontal="center" vertical="center" wrapText="1"/>
    </xf>
    <xf numFmtId="0" fontId="15" fillId="8" borderId="40" xfId="2" applyFont="1" applyFill="1" applyBorder="1" applyAlignment="1">
      <alignment horizontal="center" vertical="center" wrapText="1"/>
    </xf>
    <xf numFmtId="2" fontId="16" fillId="9" borderId="40" xfId="2" applyNumberFormat="1" applyFont="1" applyFill="1" applyBorder="1" applyAlignment="1">
      <alignment horizontal="center" vertical="center" wrapText="1"/>
    </xf>
    <xf numFmtId="2" fontId="16" fillId="9" borderId="41"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42" xfId="1" applyBorder="1" applyAlignment="1" applyProtection="1">
      <alignment horizontal="center"/>
      <protection hidden="1"/>
    </xf>
    <xf numFmtId="0" fontId="1" fillId="0" borderId="19" xfId="1" applyBorder="1"/>
    <xf numFmtId="0" fontId="17" fillId="0" borderId="19" xfId="2" applyFont="1" applyBorder="1" applyAlignment="1">
      <alignment horizontal="center"/>
    </xf>
    <xf numFmtId="0" fontId="14" fillId="0" borderId="19" xfId="2" applyBorder="1" applyAlignment="1">
      <alignment horizontal="center"/>
    </xf>
    <xf numFmtId="17" fontId="17" fillId="0" borderId="19" xfId="2" applyNumberFormat="1" applyFont="1" applyBorder="1" applyAlignment="1">
      <alignment horizontal="center"/>
    </xf>
    <xf numFmtId="2"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wrapText="1"/>
    </xf>
    <xf numFmtId="0" fontId="18" fillId="10" borderId="19" xfId="2" applyFont="1" applyFill="1" applyBorder="1" applyAlignment="1" applyProtection="1">
      <alignment horizontal="center" vertical="center"/>
      <protection locked="0"/>
    </xf>
    <xf numFmtId="2" fontId="18" fillId="0" borderId="16" xfId="2" applyNumberFormat="1" applyFont="1" applyBorder="1" applyAlignment="1">
      <alignment horizontal="center"/>
    </xf>
    <xf numFmtId="0" fontId="18" fillId="0" borderId="19" xfId="2" applyFont="1" applyBorder="1" applyAlignment="1">
      <alignment horizontal="center"/>
    </xf>
    <xf numFmtId="2" fontId="18" fillId="0" borderId="19" xfId="2" applyNumberFormat="1" applyFont="1" applyBorder="1" applyAlignment="1">
      <alignment horizontal="center"/>
    </xf>
    <xf numFmtId="1" fontId="19" fillId="0" borderId="43" xfId="2" applyNumberFormat="1" applyFont="1" applyBorder="1" applyAlignment="1">
      <alignment horizontal="center"/>
    </xf>
    <xf numFmtId="49" fontId="18" fillId="0" borderId="16" xfId="2" applyNumberFormat="1" applyFont="1" applyBorder="1" applyAlignment="1">
      <alignment horizontal="center"/>
    </xf>
    <xf numFmtId="0" fontId="1" fillId="0" borderId="19" xfId="1" applyBorder="1" applyAlignment="1">
      <alignment horizontal="left"/>
    </xf>
    <xf numFmtId="0" fontId="14" fillId="10" borderId="44" xfId="2" applyFill="1" applyBorder="1" applyAlignment="1" applyProtection="1">
      <alignment horizontal="center" vertical="center"/>
      <protection hidden="1"/>
    </xf>
    <xf numFmtId="165" fontId="14" fillId="10" borderId="44" xfId="2" applyNumberFormat="1" applyFill="1" applyBorder="1" applyAlignment="1" applyProtection="1">
      <alignment horizontal="center" vertical="center"/>
      <protection hidden="1"/>
    </xf>
    <xf numFmtId="1" fontId="14" fillId="10" borderId="44" xfId="2" applyNumberFormat="1" applyFill="1" applyBorder="1" applyAlignment="1" applyProtection="1">
      <alignment horizontal="center" vertical="center"/>
      <protection hidden="1"/>
    </xf>
    <xf numFmtId="0" fontId="18" fillId="10" borderId="16" xfId="2" applyFont="1" applyFill="1" applyBorder="1" applyAlignment="1" applyProtection="1">
      <alignment horizontal="center" vertical="center"/>
      <protection locked="0"/>
    </xf>
    <xf numFmtId="49" fontId="17" fillId="0" borderId="19" xfId="2" applyNumberFormat="1" applyFont="1" applyBorder="1" applyAlignment="1">
      <alignment horizontal="center"/>
    </xf>
    <xf numFmtId="0" fontId="14" fillId="11" borderId="19" xfId="2" applyFill="1" applyBorder="1" applyAlignment="1" applyProtection="1">
      <alignment horizontal="center" vertical="center"/>
      <protection hidden="1"/>
    </xf>
    <xf numFmtId="165" fontId="14" fillId="11" borderId="19" xfId="2" applyNumberFormat="1" applyFill="1" applyBorder="1" applyAlignment="1" applyProtection="1">
      <alignment horizontal="center" vertical="center"/>
      <protection hidden="1"/>
    </xf>
    <xf numFmtId="1" fontId="14" fillId="11" borderId="19" xfId="2" applyNumberFormat="1" applyFill="1" applyBorder="1" applyAlignment="1" applyProtection="1">
      <alignment horizontal="center" vertical="center"/>
      <protection hidden="1"/>
    </xf>
    <xf numFmtId="0" fontId="17" fillId="0" borderId="45" xfId="2" applyFont="1" applyBorder="1" applyAlignment="1">
      <alignment horizontal="center"/>
    </xf>
    <xf numFmtId="0" fontId="14" fillId="0" borderId="45" xfId="2" applyBorder="1" applyAlignment="1">
      <alignment horizontal="center"/>
    </xf>
    <xf numFmtId="0" fontId="14" fillId="10" borderId="22" xfId="2" applyFill="1" applyBorder="1" applyAlignment="1" applyProtection="1">
      <alignment horizontal="center" vertical="center"/>
      <protection hidden="1"/>
    </xf>
    <xf numFmtId="165" fontId="14" fillId="10" borderId="22" xfId="2" applyNumberFormat="1" applyFill="1" applyBorder="1" applyAlignment="1" applyProtection="1">
      <alignment horizontal="center" vertical="center"/>
      <protection hidden="1"/>
    </xf>
    <xf numFmtId="1" fontId="14" fillId="10" borderId="22" xfId="2" applyNumberFormat="1" applyFill="1" applyBorder="1" applyAlignment="1" applyProtection="1">
      <alignment horizontal="center" vertical="center"/>
      <protection hidden="1"/>
    </xf>
    <xf numFmtId="0" fontId="18" fillId="0" borderId="45" xfId="2" applyFont="1" applyBorder="1" applyAlignment="1">
      <alignment horizontal="center"/>
    </xf>
    <xf numFmtId="2" fontId="18" fillId="0" borderId="45" xfId="2" applyNumberFormat="1" applyFont="1" applyBorder="1" applyAlignment="1">
      <alignment horizontal="center"/>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0" fontId="1" fillId="0" borderId="46" xfId="1" applyBorder="1"/>
    <xf numFmtId="0" fontId="1" fillId="0" borderId="19" xfId="1" applyBorder="1" applyAlignment="1" applyProtection="1">
      <alignment horizontal="center"/>
      <protection hidden="1"/>
    </xf>
    <xf numFmtId="0" fontId="18" fillId="12" borderId="19" xfId="2" applyFont="1" applyFill="1" applyBorder="1" applyAlignment="1" applyProtection="1">
      <alignment horizontal="center" vertical="center"/>
      <protection hidden="1"/>
    </xf>
    <xf numFmtId="165" fontId="18" fillId="12" borderId="19" xfId="2" applyNumberFormat="1" applyFont="1" applyFill="1" applyBorder="1" applyAlignment="1" applyProtection="1">
      <alignment horizontal="center" vertical="center"/>
      <protection hidden="1"/>
    </xf>
    <xf numFmtId="1" fontId="18" fillId="12" borderId="19" xfId="2" applyNumberFormat="1" applyFont="1" applyFill="1" applyBorder="1" applyAlignment="1" applyProtection="1">
      <alignment horizontal="center" vertic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2" fontId="1" fillId="0" borderId="19" xfId="1" applyNumberFormat="1" applyBorder="1" applyAlignment="1" applyProtection="1">
      <alignment horizontal="center"/>
      <protection hidden="1"/>
    </xf>
    <xf numFmtId="0" fontId="1" fillId="0" borderId="19" xfId="1" applyBorder="1" applyProtection="1">
      <protection hidden="1"/>
    </xf>
    <xf numFmtId="0" fontId="18" fillId="10" borderId="19" xfId="2" applyFont="1" applyFill="1" applyBorder="1" applyAlignment="1" applyProtection="1">
      <alignment horizontal="center" vertical="center" wrapText="1"/>
      <protection locked="0"/>
    </xf>
    <xf numFmtId="0" fontId="1" fillId="0" borderId="46"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7" xfId="1" applyFont="1" applyBorder="1" applyAlignment="1" applyProtection="1">
      <alignment horizontal="center" vertical="center"/>
      <protection hidden="1"/>
    </xf>
    <xf numFmtId="0" fontId="20" fillId="0" borderId="48" xfId="1" applyFont="1" applyBorder="1" applyAlignment="1" applyProtection="1">
      <alignment horizontal="center" vertical="center"/>
      <protection hidden="1"/>
    </xf>
    <xf numFmtId="0" fontId="17" fillId="0" borderId="48" xfId="1" applyFont="1" applyBorder="1" applyAlignment="1" applyProtection="1">
      <alignment horizontal="center" vertical="center"/>
      <protection hidden="1"/>
    </xf>
    <xf numFmtId="0" fontId="20" fillId="0" borderId="48" xfId="1" applyFont="1" applyBorder="1" applyAlignment="1" applyProtection="1">
      <alignment vertical="center"/>
      <protection hidden="1"/>
    </xf>
    <xf numFmtId="0" fontId="20" fillId="0" borderId="48"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xf numFmtId="0" fontId="13" fillId="0" borderId="0" xfId="1" applyFont="1" applyAlignment="1" applyProtection="1">
      <alignment horizont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6" fillId="2" borderId="35" xfId="1" applyFont="1" applyFill="1" applyBorder="1" applyAlignment="1" applyProtection="1">
      <alignment horizontal="center" vertical="center" wrapText="1"/>
      <protection hidden="1"/>
    </xf>
    <xf numFmtId="0" fontId="6" fillId="2" borderId="36" xfId="1" applyFont="1" applyFill="1" applyBorder="1" applyAlignment="1" applyProtection="1">
      <alignment horizontal="center" vertical="center" wrapText="1"/>
      <protection hidden="1"/>
    </xf>
    <xf numFmtId="0" fontId="6" fillId="2" borderId="37" xfId="1" applyFont="1" applyFill="1" applyBorder="1" applyAlignment="1" applyProtection="1">
      <alignment horizontal="center" vertical="center" wrapText="1"/>
      <protection hidden="1"/>
    </xf>
    <xf numFmtId="0" fontId="6" fillId="3" borderId="7" xfId="1" applyFont="1" applyFill="1" applyBorder="1" applyAlignment="1" applyProtection="1">
      <alignment horizontal="center" vertical="center"/>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3" fillId="0" borderId="0" xfId="1" applyFont="1" applyAlignment="1" applyProtection="1">
      <alignment horizontal="center" vertical="center"/>
      <protection hidden="1"/>
    </xf>
    <xf numFmtId="0" fontId="6" fillId="2" borderId="7" xfId="1" applyFont="1" applyFill="1" applyBorder="1" applyAlignment="1" applyProtection="1">
      <alignment horizontal="center" vertical="center"/>
      <protection hidden="1"/>
    </xf>
    <xf numFmtId="0" fontId="6" fillId="3" borderId="35" xfId="1" applyFont="1" applyFill="1" applyBorder="1" applyAlignment="1" applyProtection="1">
      <alignment horizontal="center" vertical="center" wrapText="1"/>
      <protection hidden="1"/>
    </xf>
    <xf numFmtId="0" fontId="6" fillId="3" borderId="36" xfId="1" applyFont="1" applyFill="1" applyBorder="1" applyAlignment="1" applyProtection="1">
      <alignment horizontal="center" vertical="center" wrapText="1"/>
      <protection hidden="1"/>
    </xf>
    <xf numFmtId="0" fontId="6" fillId="3" borderId="37"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164" fontId="3" fillId="0" borderId="0" xfId="1" applyNumberFormat="1" applyFont="1" applyAlignment="1" applyProtection="1">
      <alignment horizontal="center" vertic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cellXfs>
  <cellStyles count="3">
    <cellStyle name="Normal" xfId="0" builtinId="0"/>
    <cellStyle name="Normal 2" xfId="1" xr:uid="{3A16AC2E-0EE7-419D-835A-46677E8599FB}"/>
    <cellStyle name="Normal 3" xfId="2" xr:uid="{DEB85920-A7C2-41B3-98FD-2BE6E9B6E710}"/>
  </cellStyles>
  <dxfs count="34">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F230F989-CD03-4F4A-96DC-AB6EFC07CE02}"/>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76F9F03D-48D0-441C-8D42-BA9C396CD9D8}"/>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C979BA76-DC74-4C17-9E07-7FC214CC05E7}"/>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B8002FD8-5452-4AD5-B9F0-19AF689A7431}"/>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EA9D172E-1901-4618-96C6-6D06B99D283C}"/>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94AF764D-7612-4F60-9144-949CA614BF3A}"/>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9FEED3DC-B769-422D-B51D-B8F150897051}"/>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4FDF8B99-C24D-4B6E-8341-08E2BF5F669F}"/>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9ABDE001-64EA-4332-BADF-A05C0BDB62FA}"/>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CB366941-10AD-4C4D-942B-0DE98445B2B8}"/>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43A6A341-BA5B-4C21-90C4-CD696C2565E4}"/>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7EC431C4-450E-4BF4-B871-8E40E12E97E3}"/>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F4441F13-AAE9-4290-AABA-DCE49434BBC5}"/>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59FAF10D-F32A-46AC-B3B8-A0985E6C87DD}"/>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B1658E9A-1411-4688-925D-AE83F915C416}"/>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A9720D9A-E6F4-42DC-9067-FACFF164AF05}"/>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A1B92808-B26D-4988-9CBE-907E23A409D9}"/>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CADRE%20R1/Classement%20Cadre%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DM%20Cadre%20R1%20T1%20ABMA%20POULE%2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DM%20Cadre%20R1%20T1%20ABMA%20POULE%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DM%20Cadre%20R1%20T1%20ABMA%20POULE%20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DM%20Cadre%20R1%20T1%20ABMA%20POULE%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12</v>
          </cell>
        </row>
        <row r="9">
          <cell r="AQ9" t="b">
            <v>1</v>
          </cell>
        </row>
        <row r="10">
          <cell r="AQ10" t="b">
            <v>1</v>
          </cell>
        </row>
        <row r="11">
          <cell r="AQ11" t="b">
            <v>1</v>
          </cell>
        </row>
        <row r="12">
          <cell r="AQ12" t="b">
            <v>1</v>
          </cell>
        </row>
        <row r="13">
          <cell r="AQ13" t="b">
            <v>1</v>
          </cell>
        </row>
        <row r="14">
          <cell r="AQ14" t="b">
            <v>1</v>
          </cell>
        </row>
        <row r="15">
          <cell r="AQ15" t="b">
            <v>1</v>
          </cell>
        </row>
        <row r="16">
          <cell r="AQ16" t="b">
            <v>1</v>
          </cell>
        </row>
        <row r="17">
          <cell r="AQ17" t="b">
            <v>1</v>
          </cell>
        </row>
        <row r="18">
          <cell r="AQ18" t="b">
            <v>1</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44520</v>
          </cell>
        </row>
        <row r="12">
          <cell r="C12" t="str">
            <v>ABMA</v>
          </cell>
        </row>
        <row r="14">
          <cell r="C14">
            <v>1</v>
          </cell>
        </row>
        <row r="15">
          <cell r="C15">
            <v>2</v>
          </cell>
        </row>
        <row r="16">
          <cell r="C16" t="str">
            <v>CADRE</v>
          </cell>
        </row>
        <row r="17">
          <cell r="C17" t="str">
            <v>R1</v>
          </cell>
        </row>
        <row r="28">
          <cell r="B28" t="str">
            <v>DAIRE Eric</v>
          </cell>
          <cell r="C28" t="str">
            <v>R1</v>
          </cell>
          <cell r="D28" t="str">
            <v>ABASM</v>
          </cell>
        </row>
        <row r="29">
          <cell r="B29" t="str">
            <v>PONCE Frédéric</v>
          </cell>
          <cell r="C29" t="str">
            <v>R1</v>
          </cell>
          <cell r="D29" t="str">
            <v>ABMA</v>
          </cell>
        </row>
        <row r="30">
          <cell r="B30" t="str">
            <v>GOUVEIA Victor</v>
          </cell>
          <cell r="C30" t="str">
            <v>R1</v>
          </cell>
          <cell r="D30"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160</v>
          </cell>
          <cell r="S27">
            <v>65</v>
          </cell>
          <cell r="T27">
            <v>2.4615384615384617</v>
          </cell>
          <cell r="U27">
            <v>2.5806451612903225</v>
          </cell>
          <cell r="V27">
            <v>13</v>
          </cell>
          <cell r="W27">
            <v>4</v>
          </cell>
          <cell r="Y27">
            <v>1</v>
          </cell>
          <cell r="Z27">
            <v>8</v>
          </cell>
          <cell r="AG27">
            <v>2</v>
          </cell>
          <cell r="AH27">
            <v>10</v>
          </cell>
        </row>
        <row r="28">
          <cell r="E28">
            <v>64</v>
          </cell>
          <cell r="F28">
            <v>35</v>
          </cell>
          <cell r="G28">
            <v>6</v>
          </cell>
          <cell r="I28">
            <v>1.8285714285714285</v>
          </cell>
          <cell r="J28">
            <v>0</v>
          </cell>
          <cell r="R28">
            <v>132</v>
          </cell>
          <cell r="S28">
            <v>69</v>
          </cell>
          <cell r="T28">
            <v>1.9130434782608696</v>
          </cell>
          <cell r="U28">
            <v>0</v>
          </cell>
          <cell r="V28">
            <v>12</v>
          </cell>
          <cell r="W28">
            <v>0</v>
          </cell>
          <cell r="Y28">
            <v>3</v>
          </cell>
          <cell r="Z28">
            <v>3</v>
          </cell>
          <cell r="AG28">
            <v>0</v>
          </cell>
          <cell r="AH28">
            <v>3</v>
          </cell>
        </row>
        <row r="29">
          <cell r="E29">
            <v>78</v>
          </cell>
          <cell r="F29">
            <v>35</v>
          </cell>
          <cell r="G29">
            <v>6</v>
          </cell>
          <cell r="I29">
            <v>2.2285714285714286</v>
          </cell>
          <cell r="J29">
            <v>2</v>
          </cell>
          <cell r="R29">
            <v>148</v>
          </cell>
          <cell r="S29">
            <v>66</v>
          </cell>
          <cell r="T29">
            <v>2.2424242424242422</v>
          </cell>
          <cell r="U29">
            <v>2.2285714285714286</v>
          </cell>
          <cell r="V29">
            <v>10</v>
          </cell>
          <cell r="W29">
            <v>2</v>
          </cell>
          <cell r="Y29">
            <v>2</v>
          </cell>
          <cell r="Z29">
            <v>5</v>
          </cell>
          <cell r="AG29">
            <v>1</v>
          </cell>
          <cell r="AH29">
            <v>6</v>
          </cell>
        </row>
        <row r="36">
          <cell r="E36">
            <v>80</v>
          </cell>
          <cell r="F36">
            <v>34</v>
          </cell>
          <cell r="G36">
            <v>13</v>
          </cell>
          <cell r="I36">
            <v>2.3529411764705883</v>
          </cell>
          <cell r="J36">
            <v>2</v>
          </cell>
        </row>
        <row r="37">
          <cell r="E37">
            <v>68</v>
          </cell>
          <cell r="F37">
            <v>34</v>
          </cell>
          <cell r="G37">
            <v>12</v>
          </cell>
          <cell r="I37">
            <v>2</v>
          </cell>
          <cell r="J37">
            <v>0</v>
          </cell>
        </row>
        <row r="44">
          <cell r="E44">
            <v>80</v>
          </cell>
          <cell r="F44">
            <v>31</v>
          </cell>
          <cell r="G44">
            <v>13</v>
          </cell>
          <cell r="I44">
            <v>2.5806451612903225</v>
          </cell>
          <cell r="J44">
            <v>2</v>
          </cell>
        </row>
        <row r="46">
          <cell r="E46">
            <v>70</v>
          </cell>
          <cell r="F46">
            <v>31</v>
          </cell>
          <cell r="G46">
            <v>10</v>
          </cell>
          <cell r="I46">
            <v>2.2580645161290325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t="str">
            <v>R1</v>
          </cell>
        </row>
        <row r="36">
          <cell r="A36" t="str">
            <v>GUERIN Jacques</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cell r="G56"/>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cell r="F58" t="str">
            <v>R1</v>
          </cell>
          <cell r="G58" t="str">
            <v>R1</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F61"/>
          <cell r="G61" t="str">
            <v>R1</v>
          </cell>
        </row>
        <row r="62">
          <cell r="A62" t="str">
            <v>MALAHIEUDE Claude</v>
          </cell>
          <cell r="B62" t="str">
            <v>ABMA</v>
          </cell>
          <cell r="C62">
            <v>59</v>
          </cell>
          <cell r="D62"/>
          <cell r="E62"/>
          <cell r="F62" t="str">
            <v>R1</v>
          </cell>
          <cell r="G62" t="str">
            <v>R1</v>
          </cell>
        </row>
        <row r="63">
          <cell r="A63" t="str">
            <v>MALASSIGNE Elfege</v>
          </cell>
          <cell r="B63" t="str">
            <v>ABASM</v>
          </cell>
          <cell r="C63">
            <v>60</v>
          </cell>
          <cell r="D63" t="str">
            <v>R4</v>
          </cell>
          <cell r="E63"/>
          <cell r="F63" t="str">
            <v>R2</v>
          </cell>
          <cell r="G63"/>
        </row>
        <row r="64">
          <cell r="A64" t="str">
            <v>MANCY Pierre</v>
          </cell>
          <cell r="B64" t="str">
            <v>ABMA</v>
          </cell>
          <cell r="C64">
            <v>61</v>
          </cell>
          <cell r="D64" t="str">
            <v>R3</v>
          </cell>
          <cell r="E64" t="str">
            <v>R2</v>
          </cell>
          <cell r="F64" t="str">
            <v>R1</v>
          </cell>
          <cell r="G64"/>
        </row>
        <row r="65">
          <cell r="A65" t="str">
            <v>MARIGNIER Daniel</v>
          </cell>
          <cell r="B65" t="str">
            <v>ABMA</v>
          </cell>
          <cell r="C65">
            <v>62</v>
          </cell>
          <cell r="D65" t="str">
            <v>R3</v>
          </cell>
          <cell r="E65" t="str">
            <v>R2</v>
          </cell>
          <cell r="F65"/>
          <cell r="G65"/>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VRILLAUD Frizziero</v>
          </cell>
          <cell r="B83" t="str">
            <v>LIVRY</v>
          </cell>
          <cell r="C83">
            <v>80</v>
          </cell>
          <cell r="D83" t="str">
            <v>R3</v>
          </cell>
          <cell r="E83"/>
          <cell r="F83"/>
          <cell r="G83"/>
        </row>
        <row r="84">
          <cell r="A84" t="str">
            <v>WEILL Denis</v>
          </cell>
        </row>
        <row r="85">
          <cell r="A85" t="str">
            <v>ZINETTI Jean Marc</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44520</v>
          </cell>
        </row>
        <row r="12">
          <cell r="C12" t="str">
            <v>ABMA</v>
          </cell>
        </row>
        <row r="14">
          <cell r="C14">
            <v>1</v>
          </cell>
        </row>
        <row r="15">
          <cell r="C15">
            <v>3</v>
          </cell>
        </row>
        <row r="16">
          <cell r="C16" t="str">
            <v>CADRE</v>
          </cell>
        </row>
        <row r="17">
          <cell r="C17" t="str">
            <v>R1</v>
          </cell>
        </row>
        <row r="41">
          <cell r="B41" t="str">
            <v>MA PHUOC Bich</v>
          </cell>
          <cell r="C41" t="str">
            <v>R1</v>
          </cell>
          <cell r="D41" t="str">
            <v>ABMA</v>
          </cell>
        </row>
        <row r="42">
          <cell r="B42" t="str">
            <v>WEILL Denis</v>
          </cell>
          <cell r="C42" t="str">
            <v>R1</v>
          </cell>
          <cell r="D42"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80</v>
          </cell>
          <cell r="F28">
            <v>28</v>
          </cell>
          <cell r="G28">
            <v>14</v>
          </cell>
          <cell r="I28">
            <v>2.8571428571428572</v>
          </cell>
          <cell r="J28">
            <v>2</v>
          </cell>
          <cell r="R28">
            <v>146</v>
          </cell>
          <cell r="S28">
            <v>61</v>
          </cell>
          <cell r="T28">
            <v>2.3934426229508197</v>
          </cell>
          <cell r="U28">
            <v>2.8571428571428572</v>
          </cell>
          <cell r="V28">
            <v>14</v>
          </cell>
          <cell r="W28">
            <v>2</v>
          </cell>
          <cell r="Y28">
            <v>2</v>
          </cell>
          <cell r="Z28">
            <v>5</v>
          </cell>
          <cell r="AG28">
            <v>1</v>
          </cell>
          <cell r="AH28">
            <v>6</v>
          </cell>
        </row>
        <row r="29">
          <cell r="E29">
            <v>72</v>
          </cell>
          <cell r="F29">
            <v>28</v>
          </cell>
          <cell r="G29">
            <v>11</v>
          </cell>
          <cell r="I29">
            <v>2.5714285714285716</v>
          </cell>
          <cell r="J29">
            <v>0</v>
          </cell>
          <cell r="R29">
            <v>152</v>
          </cell>
          <cell r="S29">
            <v>61</v>
          </cell>
          <cell r="T29">
            <v>2.4918032786885247</v>
          </cell>
          <cell r="U29">
            <v>2.4242424242424243</v>
          </cell>
          <cell r="V29">
            <v>18</v>
          </cell>
          <cell r="W29">
            <v>2</v>
          </cell>
          <cell r="Y29">
            <v>1</v>
          </cell>
          <cell r="Z29">
            <v>8</v>
          </cell>
          <cell r="AG29">
            <v>1</v>
          </cell>
          <cell r="AH29">
            <v>9</v>
          </cell>
        </row>
        <row r="36">
          <cell r="E36">
            <v>66</v>
          </cell>
          <cell r="F36">
            <v>33</v>
          </cell>
          <cell r="G36">
            <v>8</v>
          </cell>
          <cell r="I36">
            <v>2</v>
          </cell>
          <cell r="J36">
            <v>0</v>
          </cell>
        </row>
        <row r="37">
          <cell r="E37">
            <v>80</v>
          </cell>
          <cell r="F37">
            <v>33</v>
          </cell>
          <cell r="G37">
            <v>18</v>
          </cell>
          <cell r="I37">
            <v>2.4242424242424243</v>
          </cell>
          <cell r="J37">
            <v>2</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t="str">
            <v>R1</v>
          </cell>
        </row>
        <row r="36">
          <cell r="A36" t="str">
            <v>GUERIN Jacques</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cell r="G56"/>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cell r="F58" t="str">
            <v>R1</v>
          </cell>
          <cell r="G58" t="str">
            <v>R1</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ABMA</v>
          </cell>
          <cell r="C61">
            <v>58</v>
          </cell>
          <cell r="D61" t="str">
            <v>R2</v>
          </cell>
          <cell r="E61" t="str">
            <v>R1</v>
          </cell>
          <cell r="F61"/>
          <cell r="G61" t="str">
            <v>R1</v>
          </cell>
        </row>
        <row r="62">
          <cell r="A62" t="str">
            <v>MALAHIEUDE Claude</v>
          </cell>
          <cell r="B62" t="str">
            <v>ABMA</v>
          </cell>
          <cell r="C62">
            <v>59</v>
          </cell>
          <cell r="D62"/>
          <cell r="E62"/>
          <cell r="F62" t="str">
            <v>R1</v>
          </cell>
          <cell r="G62" t="str">
            <v>R1</v>
          </cell>
        </row>
        <row r="63">
          <cell r="A63" t="str">
            <v>MALASSIGNE Elfege</v>
          </cell>
          <cell r="B63" t="str">
            <v>ABASM</v>
          </cell>
          <cell r="C63">
            <v>60</v>
          </cell>
          <cell r="D63" t="str">
            <v>R4</v>
          </cell>
          <cell r="E63"/>
          <cell r="F63" t="str">
            <v>R2</v>
          </cell>
          <cell r="G63"/>
        </row>
        <row r="64">
          <cell r="A64" t="str">
            <v>MANCY Pierre</v>
          </cell>
          <cell r="B64" t="str">
            <v>ABMA</v>
          </cell>
          <cell r="C64">
            <v>61</v>
          </cell>
          <cell r="D64" t="str">
            <v>R3</v>
          </cell>
          <cell r="E64" t="str">
            <v>R2</v>
          </cell>
          <cell r="F64" t="str">
            <v>R1</v>
          </cell>
          <cell r="G64"/>
        </row>
        <row r="65">
          <cell r="A65" t="str">
            <v>MARIGNIER Daniel</v>
          </cell>
          <cell r="B65" t="str">
            <v>ABMA</v>
          </cell>
          <cell r="C65">
            <v>62</v>
          </cell>
          <cell r="D65" t="str">
            <v>R3</v>
          </cell>
          <cell r="E65" t="str">
            <v>R2</v>
          </cell>
          <cell r="F65"/>
          <cell r="G65"/>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44520</v>
          </cell>
        </row>
        <row r="12">
          <cell r="C12" t="str">
            <v>ABMA</v>
          </cell>
        </row>
        <row r="14">
          <cell r="C14">
            <v>1</v>
          </cell>
        </row>
        <row r="15">
          <cell r="C15">
            <v>4</v>
          </cell>
        </row>
        <row r="16">
          <cell r="C16" t="str">
            <v>CADRE</v>
          </cell>
        </row>
        <row r="17">
          <cell r="C17" t="str">
            <v>R1</v>
          </cell>
        </row>
        <row r="41">
          <cell r="B41" t="str">
            <v>BOISSET Jean-Pierre</v>
          </cell>
          <cell r="C41" t="str">
            <v>R1</v>
          </cell>
          <cell r="D41" t="str">
            <v>ABASM</v>
          </cell>
        </row>
        <row r="42">
          <cell r="B42" t="str">
            <v>PEYROLE Philippe</v>
          </cell>
          <cell r="C42" t="str">
            <v>R1</v>
          </cell>
          <cell r="D42"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42</v>
          </cell>
          <cell r="F28">
            <v>35</v>
          </cell>
          <cell r="G28">
            <v>6</v>
          </cell>
          <cell r="I28">
            <v>1.2</v>
          </cell>
          <cell r="J28">
            <v>0</v>
          </cell>
          <cell r="R28">
            <v>62</v>
          </cell>
          <cell r="S28">
            <v>51</v>
          </cell>
          <cell r="T28">
            <v>1.2156862745098038</v>
          </cell>
          <cell r="U28">
            <v>0</v>
          </cell>
          <cell r="V28">
            <v>7</v>
          </cell>
          <cell r="W28">
            <v>0</v>
          </cell>
          <cell r="Y28">
            <v>2</v>
          </cell>
          <cell r="Z28">
            <v>5</v>
          </cell>
          <cell r="AG28">
            <v>0</v>
          </cell>
          <cell r="AH28">
            <v>5</v>
          </cell>
        </row>
        <row r="29">
          <cell r="E29">
            <v>57</v>
          </cell>
          <cell r="F29">
            <v>35</v>
          </cell>
          <cell r="G29">
            <v>5</v>
          </cell>
          <cell r="I29">
            <v>1.6285714285714286</v>
          </cell>
          <cell r="J29">
            <v>2</v>
          </cell>
          <cell r="R29">
            <v>137</v>
          </cell>
          <cell r="S29">
            <v>51</v>
          </cell>
          <cell r="T29">
            <v>2.6862745098039214</v>
          </cell>
          <cell r="U29">
            <v>5</v>
          </cell>
          <cell r="V29">
            <v>17</v>
          </cell>
          <cell r="W29">
            <v>4</v>
          </cell>
          <cell r="Y29">
            <v>1</v>
          </cell>
          <cell r="Z29">
            <v>8</v>
          </cell>
          <cell r="AG29">
            <v>3</v>
          </cell>
          <cell r="AH29">
            <v>11</v>
          </cell>
        </row>
        <row r="36">
          <cell r="E36">
            <v>20</v>
          </cell>
          <cell r="F36">
            <v>16</v>
          </cell>
          <cell r="G36">
            <v>7</v>
          </cell>
          <cell r="I36">
            <v>1.25</v>
          </cell>
          <cell r="J36">
            <v>0</v>
          </cell>
        </row>
        <row r="37">
          <cell r="E37">
            <v>80</v>
          </cell>
          <cell r="F37">
            <v>16</v>
          </cell>
          <cell r="G37">
            <v>17</v>
          </cell>
          <cell r="I37">
            <v>5</v>
          </cell>
          <cell r="J37">
            <v>2</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t="str">
            <v>R1</v>
          </cell>
        </row>
        <row r="36">
          <cell r="A36" t="str">
            <v>GUERIN Jacques</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cell r="G56"/>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cell r="F58" t="str">
            <v>R1</v>
          </cell>
          <cell r="G58" t="str">
            <v>R1</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ABMA</v>
          </cell>
          <cell r="C61">
            <v>58</v>
          </cell>
          <cell r="D61" t="str">
            <v>R2</v>
          </cell>
          <cell r="E61" t="str">
            <v>R1</v>
          </cell>
          <cell r="F61"/>
          <cell r="G61" t="str">
            <v>R1</v>
          </cell>
        </row>
        <row r="62">
          <cell r="A62" t="str">
            <v>MALAHIEUDE Claude</v>
          </cell>
          <cell r="B62" t="str">
            <v>ABMA</v>
          </cell>
          <cell r="C62">
            <v>59</v>
          </cell>
          <cell r="D62"/>
          <cell r="E62"/>
          <cell r="F62" t="str">
            <v>R1</v>
          </cell>
          <cell r="G62" t="str">
            <v>R1</v>
          </cell>
        </row>
        <row r="63">
          <cell r="A63" t="str">
            <v>MALASSIGNE Elfege</v>
          </cell>
          <cell r="B63" t="str">
            <v>ABASM</v>
          </cell>
          <cell r="C63">
            <v>60</v>
          </cell>
          <cell r="D63" t="str">
            <v>R4</v>
          </cell>
          <cell r="E63"/>
          <cell r="F63" t="str">
            <v>R2</v>
          </cell>
          <cell r="G63"/>
        </row>
        <row r="64">
          <cell r="A64" t="str">
            <v>MANCY Pierre</v>
          </cell>
          <cell r="B64" t="str">
            <v>ABMA</v>
          </cell>
          <cell r="C64">
            <v>61</v>
          </cell>
          <cell r="D64" t="str">
            <v>R3</v>
          </cell>
          <cell r="E64" t="str">
            <v>R2</v>
          </cell>
          <cell r="F64" t="str">
            <v>R1</v>
          </cell>
          <cell r="G64"/>
        </row>
        <row r="65">
          <cell r="A65" t="str">
            <v>MARIGNIER Daniel</v>
          </cell>
          <cell r="B65" t="str">
            <v>ABMA</v>
          </cell>
          <cell r="C65">
            <v>62</v>
          </cell>
          <cell r="D65" t="str">
            <v>R3</v>
          </cell>
          <cell r="E65" t="str">
            <v>R2</v>
          </cell>
          <cell r="F65"/>
          <cell r="G65"/>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R1</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44520</v>
          </cell>
        </row>
        <row r="12">
          <cell r="C12" t="str">
            <v>ABMA</v>
          </cell>
        </row>
        <row r="14">
          <cell r="C14">
            <v>1</v>
          </cell>
        </row>
        <row r="15">
          <cell r="C15">
            <v>1</v>
          </cell>
        </row>
        <row r="16">
          <cell r="C16" t="str">
            <v>CADRE</v>
          </cell>
        </row>
        <row r="17">
          <cell r="C17" t="str">
            <v>R1</v>
          </cell>
        </row>
        <row r="28">
          <cell r="B28" t="str">
            <v>LEMONIER Thierry</v>
          </cell>
          <cell r="C28" t="str">
            <v>R1</v>
          </cell>
          <cell r="D28" t="str">
            <v>ABMA</v>
          </cell>
        </row>
        <row r="29">
          <cell r="B29" t="str">
            <v>PIVONET Françis</v>
          </cell>
          <cell r="C29" t="str">
            <v>R1</v>
          </cell>
          <cell r="D29" t="str">
            <v>ABASM</v>
          </cell>
        </row>
        <row r="30">
          <cell r="B30" t="str">
            <v>LECLERC Michel</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120</v>
          </cell>
          <cell r="S27">
            <v>66</v>
          </cell>
          <cell r="T27">
            <v>1.8181818181818181</v>
          </cell>
          <cell r="U27">
            <v>0</v>
          </cell>
          <cell r="V27">
            <v>13</v>
          </cell>
          <cell r="W27">
            <v>0</v>
          </cell>
          <cell r="Y27">
            <v>3</v>
          </cell>
          <cell r="Z27">
            <v>3</v>
          </cell>
          <cell r="AG27">
            <v>0</v>
          </cell>
          <cell r="AH27">
            <v>3</v>
          </cell>
        </row>
        <row r="28">
          <cell r="E28">
            <v>71</v>
          </cell>
          <cell r="F28">
            <v>35</v>
          </cell>
          <cell r="G28">
            <v>7</v>
          </cell>
          <cell r="I28">
            <v>2.0285714285714285</v>
          </cell>
          <cell r="J28">
            <v>0</v>
          </cell>
          <cell r="R28">
            <v>151</v>
          </cell>
          <cell r="S28">
            <v>66</v>
          </cell>
          <cell r="T28">
            <v>2.2878787878787881</v>
          </cell>
          <cell r="U28">
            <v>2.5806451612903225</v>
          </cell>
          <cell r="V28">
            <v>14</v>
          </cell>
          <cell r="W28">
            <v>2</v>
          </cell>
          <cell r="Y28">
            <v>2</v>
          </cell>
          <cell r="Z28">
            <v>5</v>
          </cell>
          <cell r="AG28">
            <v>1</v>
          </cell>
          <cell r="AH28">
            <v>6</v>
          </cell>
        </row>
        <row r="29">
          <cell r="E29">
            <v>72</v>
          </cell>
          <cell r="F29">
            <v>35</v>
          </cell>
          <cell r="G29">
            <v>8</v>
          </cell>
          <cell r="I29">
            <v>2.0571428571428569</v>
          </cell>
          <cell r="J29">
            <v>2</v>
          </cell>
          <cell r="R29">
            <v>139</v>
          </cell>
          <cell r="S29">
            <v>70</v>
          </cell>
          <cell r="T29">
            <v>1.9857142857142858</v>
          </cell>
          <cell r="U29">
            <v>2.0571428571428569</v>
          </cell>
          <cell r="V29">
            <v>8</v>
          </cell>
          <cell r="W29">
            <v>4</v>
          </cell>
          <cell r="Y29">
            <v>1</v>
          </cell>
          <cell r="Z29">
            <v>8</v>
          </cell>
          <cell r="AG29">
            <v>2</v>
          </cell>
          <cell r="AH29">
            <v>10</v>
          </cell>
        </row>
        <row r="36">
          <cell r="E36">
            <v>65</v>
          </cell>
          <cell r="F36">
            <v>31</v>
          </cell>
          <cell r="G36">
            <v>13</v>
          </cell>
          <cell r="I36">
            <v>2.096774193548387</v>
          </cell>
          <cell r="J36">
            <v>0</v>
          </cell>
        </row>
        <row r="37">
          <cell r="E37">
            <v>80</v>
          </cell>
          <cell r="F37">
            <v>31</v>
          </cell>
          <cell r="G37">
            <v>14</v>
          </cell>
          <cell r="I37">
            <v>2.5806451612903225</v>
          </cell>
          <cell r="J37">
            <v>2</v>
          </cell>
        </row>
        <row r="44">
          <cell r="E44">
            <v>55</v>
          </cell>
          <cell r="F44">
            <v>35</v>
          </cell>
          <cell r="G44">
            <v>9</v>
          </cell>
          <cell r="I44">
            <v>1.5714285714285714</v>
          </cell>
          <cell r="J44">
            <v>0</v>
          </cell>
        </row>
        <row r="46">
          <cell r="E46">
            <v>67</v>
          </cell>
          <cell r="F46">
            <v>35</v>
          </cell>
          <cell r="G46">
            <v>7</v>
          </cell>
          <cell r="I46">
            <v>1.9142857142857144</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Jacques</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cell r="G56"/>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cell r="F58" t="str">
            <v>R1</v>
          </cell>
          <cell r="G58" t="str">
            <v>R1</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F61"/>
          <cell r="G61" t="str">
            <v>R1</v>
          </cell>
        </row>
        <row r="62">
          <cell r="A62" t="str">
            <v>MALAHIEUDE Claude</v>
          </cell>
          <cell r="B62" t="str">
            <v>ABMA</v>
          </cell>
          <cell r="C62">
            <v>59</v>
          </cell>
          <cell r="D62"/>
          <cell r="E62"/>
          <cell r="F62" t="str">
            <v>R1</v>
          </cell>
          <cell r="G62" t="str">
            <v>R1</v>
          </cell>
        </row>
        <row r="63">
          <cell r="A63" t="str">
            <v>MALASSIGNE Elfege</v>
          </cell>
          <cell r="B63" t="str">
            <v>ABASM</v>
          </cell>
          <cell r="C63">
            <v>60</v>
          </cell>
          <cell r="D63" t="str">
            <v>R4</v>
          </cell>
          <cell r="E63"/>
          <cell r="F63" t="str">
            <v>R2</v>
          </cell>
          <cell r="G63"/>
        </row>
        <row r="64">
          <cell r="A64" t="str">
            <v>MANCY Pierre</v>
          </cell>
          <cell r="B64" t="str">
            <v>ABMA</v>
          </cell>
          <cell r="C64">
            <v>61</v>
          </cell>
          <cell r="D64" t="str">
            <v>R3</v>
          </cell>
          <cell r="E64" t="str">
            <v>R2</v>
          </cell>
          <cell r="F64" t="str">
            <v>R1</v>
          </cell>
          <cell r="G64"/>
        </row>
        <row r="65">
          <cell r="A65" t="str">
            <v>MARIGNIER Daniel</v>
          </cell>
          <cell r="B65" t="str">
            <v>ABMA</v>
          </cell>
          <cell r="C65">
            <v>62</v>
          </cell>
          <cell r="D65" t="str">
            <v>R3</v>
          </cell>
          <cell r="E65" t="str">
            <v>R2</v>
          </cell>
          <cell r="F65"/>
          <cell r="G65"/>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VRILLAUD Frizziero</v>
          </cell>
          <cell r="B83" t="str">
            <v>LIVRY</v>
          </cell>
          <cell r="C83">
            <v>80</v>
          </cell>
          <cell r="D83" t="str">
            <v>R3</v>
          </cell>
          <cell r="E83"/>
          <cell r="F83"/>
          <cell r="G83"/>
        </row>
        <row r="84">
          <cell r="A84" t="str">
            <v>WEILL Denis</v>
          </cell>
        </row>
        <row r="85">
          <cell r="A85" t="str">
            <v>ZINETTI Jean Marc</v>
          </cell>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23303-5012-4C6E-B27A-FB31A0F89010}">
  <sheetPr>
    <pageSetUpPr fitToPage="1"/>
  </sheetPr>
  <dimension ref="A2:EB143"/>
  <sheetViews>
    <sheetView tabSelected="1" topLeftCell="A6" zoomScale="82" zoomScaleNormal="82" workbookViewId="0">
      <selection activeCell="E41" sqref="E41"/>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101" bestFit="1" customWidth="1" collapsed="1"/>
    <col min="4" max="4" width="25.5546875" style="101" bestFit="1" customWidth="1"/>
    <col min="5" max="5" width="35.66406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customWidth="1" outlineLevel="1"/>
    <col min="13" max="13" width="10.33203125" style="2" customWidth="1" outlineLevel="1"/>
    <col min="14" max="14" width="12.88671875" style="102" customWidth="1" outlineLevel="1"/>
    <col min="15" max="15" width="12.109375" style="2" customWidth="1" outlineLevel="1"/>
    <col min="16" max="16" width="12.6640625" style="2" customWidth="1"/>
    <col min="17" max="17" width="15.88671875" style="2" customWidth="1"/>
    <col min="18" max="18" width="15.6640625" style="102" hidden="1" customWidth="1" outlineLevel="1"/>
    <col min="19" max="19" width="19" style="2" hidden="1" customWidth="1" outlineLevel="1"/>
    <col min="20" max="20" width="12.33203125" style="2" hidden="1" customWidth="1" outlineLevel="1"/>
    <col min="21" max="21" width="15.88671875" style="2" hidden="1" customWidth="1" outlineLevel="1"/>
    <col min="22" max="22" width="15.6640625" style="102" customWidth="1" collapsed="1"/>
    <col min="23" max="23" width="16.88671875" style="1" customWidth="1"/>
    <col min="24" max="24" width="16.88671875" style="102"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35.664062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7" width="0" style="1" hidden="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35.664062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3" width="0" style="1" hidden="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35.664062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9" width="0" style="1" hidden="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35.664062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5" width="0" style="1" hidden="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35.664062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301" width="0" style="1" hidden="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35.664062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7" width="0" style="1" hidden="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35.664062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3" width="0" style="1" hidden="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35.664062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9" width="0" style="1" hidden="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35.664062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5" width="0" style="1" hidden="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35.664062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81" width="0" style="1" hidden="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35.664062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7" width="0" style="1" hidden="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35.664062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3" width="0" style="1" hidden="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35.664062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9" width="0" style="1" hidden="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35.664062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5" width="0" style="1" hidden="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35.664062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61" width="0" style="1" hidden="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35.664062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7" width="0" style="1" hidden="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35.664062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3" width="0" style="1" hidden="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35.664062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9" width="0" style="1" hidden="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35.664062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5" width="0" style="1" hidden="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35.664062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41" width="0" style="1" hidden="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35.664062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7" width="0" style="1" hidden="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35.664062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3" width="0" style="1" hidden="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35.664062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9" width="0" style="1" hidden="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35.664062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5" width="0" style="1" hidden="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35.664062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21" width="0" style="1" hidden="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35.664062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7" width="0" style="1" hidden="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35.664062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3" width="0" style="1" hidden="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35.664062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9" width="0" style="1" hidden="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35.664062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5" width="0" style="1" hidden="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35.664062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701" width="0" style="1" hidden="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35.664062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7" width="0" style="1" hidden="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35.664062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3" width="0" style="1" hidden="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35.664062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9" width="0" style="1" hidden="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35.664062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5" width="0" style="1" hidden="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35.664062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81" width="0" style="1" hidden="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35.664062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7" width="0" style="1" hidden="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35.664062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3" width="0" style="1" hidden="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35.664062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9" width="0" style="1" hidden="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35.664062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5" width="0" style="1" hidden="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35.664062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61" width="0" style="1" hidden="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35.664062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7" width="0" style="1" hidden="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35.664062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3" width="0" style="1" hidden="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35.664062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9" width="0" style="1" hidden="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35.664062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5" width="0" style="1" hidden="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35.664062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41" width="0" style="1" hidden="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35.664062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7" width="0" style="1" hidden="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35.664062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3" width="0" style="1" hidden="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35.664062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9" width="0" style="1" hidden="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35.664062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5" width="0" style="1" hidden="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35.664062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21" width="0" style="1" hidden="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35.664062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7" width="0" style="1" hidden="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35.664062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3" width="0" style="1" hidden="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35.664062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9" width="0" style="1" hidden="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35.664062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5" width="0" style="1" hidden="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35.664062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101" width="0" style="1" hidden="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35.664062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7" width="0" style="1" hidden="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35.664062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3" width="0" style="1" hidden="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35.664062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9" width="0" style="1" hidden="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35.664062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5" width="0" style="1" hidden="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35.664062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81" width="0" style="1" hidden="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35.664062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7" width="0" style="1" hidden="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35.664062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3" width="0" style="1" hidden="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35.664062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9" width="0" style="1" hidden="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72" t="s">
        <v>13</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row>
    <row r="3" spans="1:33" ht="23.4" x14ac:dyDescent="0.45">
      <c r="A3" s="172" t="s">
        <v>14</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row>
    <row r="4" spans="1:33" ht="23.4" x14ac:dyDescent="0.45">
      <c r="A4" s="172" t="s">
        <v>15</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row>
    <row r="5" spans="1:33" ht="16.2" thickBot="1" x14ac:dyDescent="0.35"/>
    <row r="6" spans="1:33" s="114" customFormat="1" ht="78.599999999999994" thickTop="1" x14ac:dyDescent="0.3">
      <c r="A6" s="103" t="s">
        <v>16</v>
      </c>
      <c r="B6" s="104" t="s">
        <v>17</v>
      </c>
      <c r="C6" s="104" t="s">
        <v>18</v>
      </c>
      <c r="D6" s="104" t="s">
        <v>19</v>
      </c>
      <c r="E6" s="104" t="s">
        <v>20</v>
      </c>
      <c r="F6" s="104" t="s">
        <v>21</v>
      </c>
      <c r="G6" s="104" t="s">
        <v>22</v>
      </c>
      <c r="H6" s="104" t="s">
        <v>23</v>
      </c>
      <c r="I6" s="104" t="s">
        <v>24</v>
      </c>
      <c r="J6" s="105" t="s">
        <v>25</v>
      </c>
      <c r="K6" s="106" t="s">
        <v>26</v>
      </c>
      <c r="L6" s="107" t="s">
        <v>27</v>
      </c>
      <c r="M6" s="107" t="s">
        <v>28</v>
      </c>
      <c r="N6" s="107" t="s">
        <v>29</v>
      </c>
      <c r="O6" s="107" t="s">
        <v>30</v>
      </c>
      <c r="P6" s="108" t="s">
        <v>31</v>
      </c>
      <c r="Q6" s="109" t="s">
        <v>32</v>
      </c>
      <c r="R6" s="109" t="s">
        <v>27</v>
      </c>
      <c r="S6" s="109" t="s">
        <v>28</v>
      </c>
      <c r="T6" s="109" t="s">
        <v>29</v>
      </c>
      <c r="U6" s="109" t="s">
        <v>30</v>
      </c>
      <c r="V6" s="110" t="s">
        <v>33</v>
      </c>
      <c r="W6" s="109" t="s">
        <v>34</v>
      </c>
      <c r="X6" s="109" t="s">
        <v>27</v>
      </c>
      <c r="Y6" s="109" t="s">
        <v>28</v>
      </c>
      <c r="Z6" s="109" t="s">
        <v>29</v>
      </c>
      <c r="AA6" s="109" t="s">
        <v>30</v>
      </c>
      <c r="AB6" s="109" t="s">
        <v>35</v>
      </c>
      <c r="AC6" s="111" t="s">
        <v>36</v>
      </c>
      <c r="AD6" s="112" t="s">
        <v>37</v>
      </c>
      <c r="AE6" s="112" t="s">
        <v>38</v>
      </c>
      <c r="AF6" s="113" t="s">
        <v>39</v>
      </c>
    </row>
    <row r="7" spans="1:33" x14ac:dyDescent="0.3">
      <c r="A7" s="115">
        <v>10</v>
      </c>
      <c r="B7" s="116" t="s">
        <v>40</v>
      </c>
      <c r="C7" s="117" t="s">
        <v>41</v>
      </c>
      <c r="D7" s="117" t="s">
        <v>42</v>
      </c>
      <c r="E7" s="116" t="s">
        <v>43</v>
      </c>
      <c r="F7" s="118">
        <f t="shared" ref="F7:F16" si="0">VLOOKUP(B7,NomLicenceClub,2,FALSE)</f>
        <v>13922</v>
      </c>
      <c r="G7" s="117"/>
      <c r="H7" s="118">
        <v>0</v>
      </c>
      <c r="I7" s="119"/>
      <c r="J7" s="120">
        <v>0</v>
      </c>
      <c r="K7" s="121">
        <v>11</v>
      </c>
      <c r="L7" s="121">
        <v>137</v>
      </c>
      <c r="M7" s="121">
        <v>51</v>
      </c>
      <c r="N7" s="122">
        <v>5</v>
      </c>
      <c r="O7" s="123">
        <v>17</v>
      </c>
      <c r="P7" s="124">
        <f t="shared" ref="P7:P37" si="1">L7/M7</f>
        <v>2.6862745098039214</v>
      </c>
      <c r="Q7" s="125"/>
      <c r="R7" s="125"/>
      <c r="S7" s="125"/>
      <c r="T7" s="125"/>
      <c r="U7" s="125"/>
      <c r="V7" s="126" t="e">
        <f t="shared" ref="V7:V37" si="2">R7/S7</f>
        <v>#DIV/0!</v>
      </c>
      <c r="W7" s="127"/>
      <c r="X7" s="128"/>
      <c r="Y7" s="128"/>
      <c r="Z7" s="128"/>
      <c r="AA7" s="128"/>
      <c r="AB7" s="128" t="e">
        <f t="shared" ref="AB7:AB37" si="3">X7/Y7</f>
        <v>#DIV/0!</v>
      </c>
      <c r="AC7" s="129">
        <f t="shared" ref="AC7:AC37" si="4">IF(COUNTA(K7,Q7,W7)&lt;3,SUM(K7,Q7,W7),(SUM(K7,Q7,W7)-MIN(K7,Q7,W7)))</f>
        <v>11</v>
      </c>
      <c r="AD7" s="126">
        <f t="shared" ref="AD7:AD37" si="5">SUM(L7,R7,X7)/SUM(M7,S7,Y7)</f>
        <v>2.6862745098039214</v>
      </c>
      <c r="AE7" s="126">
        <f t="shared" ref="AE7:AF22" si="6">MAX(N7,T7,Z7)</f>
        <v>5</v>
      </c>
      <c r="AF7" s="130">
        <f t="shared" si="6"/>
        <v>17</v>
      </c>
    </row>
    <row r="8" spans="1:33" x14ac:dyDescent="0.3">
      <c r="A8" s="115">
        <v>2</v>
      </c>
      <c r="B8" s="116" t="s">
        <v>44</v>
      </c>
      <c r="C8" s="117" t="s">
        <v>45</v>
      </c>
      <c r="D8" s="117" t="s">
        <v>46</v>
      </c>
      <c r="E8" s="131" t="s">
        <v>47</v>
      </c>
      <c r="F8" s="118">
        <f t="shared" si="0"/>
        <v>12883</v>
      </c>
      <c r="G8" s="117"/>
      <c r="H8" s="118">
        <v>1</v>
      </c>
      <c r="I8" s="119" t="s">
        <v>48</v>
      </c>
      <c r="J8" s="120">
        <v>2.61</v>
      </c>
      <c r="K8" s="121">
        <v>10</v>
      </c>
      <c r="L8" s="121">
        <v>160</v>
      </c>
      <c r="M8" s="121">
        <v>65</v>
      </c>
      <c r="N8" s="122">
        <v>2.5806451612903225</v>
      </c>
      <c r="O8" s="123">
        <v>13</v>
      </c>
      <c r="P8" s="124">
        <f t="shared" si="1"/>
        <v>2.4615384615384617</v>
      </c>
      <c r="Q8" s="132"/>
      <c r="R8" s="132"/>
      <c r="S8" s="132"/>
      <c r="T8" s="133"/>
      <c r="U8" s="134"/>
      <c r="V8" s="126" t="e">
        <f t="shared" si="2"/>
        <v>#DIV/0!</v>
      </c>
      <c r="W8" s="121"/>
      <c r="X8" s="121"/>
      <c r="Y8" s="121"/>
      <c r="Z8" s="122"/>
      <c r="AA8" s="123"/>
      <c r="AB8" s="128" t="e">
        <f t="shared" si="3"/>
        <v>#DIV/0!</v>
      </c>
      <c r="AC8" s="129">
        <f t="shared" si="4"/>
        <v>10</v>
      </c>
      <c r="AD8" s="126">
        <f t="shared" si="5"/>
        <v>2.4615384615384617</v>
      </c>
      <c r="AE8" s="126">
        <f t="shared" si="6"/>
        <v>2.5806451612903225</v>
      </c>
      <c r="AF8" s="130">
        <f t="shared" si="6"/>
        <v>13</v>
      </c>
      <c r="AG8" s="1" t="s">
        <v>49</v>
      </c>
    </row>
    <row r="9" spans="1:33" x14ac:dyDescent="0.3">
      <c r="A9" s="115">
        <v>3</v>
      </c>
      <c r="B9" s="116" t="s">
        <v>50</v>
      </c>
      <c r="C9" s="117" t="s">
        <v>51</v>
      </c>
      <c r="D9" s="117" t="s">
        <v>52</v>
      </c>
      <c r="E9" s="116" t="s">
        <v>47</v>
      </c>
      <c r="F9" s="118">
        <f t="shared" si="0"/>
        <v>13526</v>
      </c>
      <c r="G9" s="117"/>
      <c r="H9" s="118">
        <v>1</v>
      </c>
      <c r="I9" s="119" t="s">
        <v>48</v>
      </c>
      <c r="J9" s="120">
        <v>3.2</v>
      </c>
      <c r="K9" s="121">
        <v>10</v>
      </c>
      <c r="L9" s="121">
        <v>139</v>
      </c>
      <c r="M9" s="121">
        <v>70</v>
      </c>
      <c r="N9" s="122">
        <v>2.0571428571428569</v>
      </c>
      <c r="O9" s="123">
        <v>8</v>
      </c>
      <c r="P9" s="124">
        <f t="shared" si="1"/>
        <v>1.9857142857142858</v>
      </c>
      <c r="Q9" s="125"/>
      <c r="R9" s="125"/>
      <c r="S9" s="125"/>
      <c r="T9" s="125"/>
      <c r="U9" s="125"/>
      <c r="V9" s="126" t="e">
        <f t="shared" si="2"/>
        <v>#DIV/0!</v>
      </c>
      <c r="W9" s="127"/>
      <c r="X9" s="128"/>
      <c r="Y9" s="128"/>
      <c r="Z9" s="128"/>
      <c r="AA9" s="128"/>
      <c r="AB9" s="128" t="e">
        <f t="shared" si="3"/>
        <v>#DIV/0!</v>
      </c>
      <c r="AC9" s="129">
        <f t="shared" si="4"/>
        <v>10</v>
      </c>
      <c r="AD9" s="126">
        <f t="shared" si="5"/>
        <v>1.9857142857142858</v>
      </c>
      <c r="AE9" s="126">
        <f t="shared" si="6"/>
        <v>2.0571428571428569</v>
      </c>
      <c r="AF9" s="130">
        <f t="shared" si="6"/>
        <v>8</v>
      </c>
    </row>
    <row r="10" spans="1:33" x14ac:dyDescent="0.3">
      <c r="A10" s="115">
        <v>9</v>
      </c>
      <c r="B10" s="116" t="s">
        <v>53</v>
      </c>
      <c r="C10" s="117" t="s">
        <v>54</v>
      </c>
      <c r="D10" s="117" t="s">
        <v>55</v>
      </c>
      <c r="E10" s="116" t="s">
        <v>47</v>
      </c>
      <c r="F10" s="118">
        <f t="shared" si="0"/>
        <v>168882</v>
      </c>
      <c r="G10" s="117"/>
      <c r="H10" s="118">
        <v>0</v>
      </c>
      <c r="I10" s="119" t="s">
        <v>56</v>
      </c>
      <c r="J10" s="120">
        <v>0</v>
      </c>
      <c r="K10" s="121">
        <v>9</v>
      </c>
      <c r="L10" s="121">
        <v>152</v>
      </c>
      <c r="M10" s="121">
        <v>61</v>
      </c>
      <c r="N10" s="122">
        <v>2.4242424242424243</v>
      </c>
      <c r="O10" s="123">
        <v>18</v>
      </c>
      <c r="P10" s="124">
        <f t="shared" si="1"/>
        <v>2.4918032786885247</v>
      </c>
      <c r="Q10" s="125"/>
      <c r="R10" s="125"/>
      <c r="S10" s="125"/>
      <c r="T10" s="125"/>
      <c r="U10" s="125"/>
      <c r="V10" s="126" t="e">
        <f t="shared" si="2"/>
        <v>#DIV/0!</v>
      </c>
      <c r="W10" s="127"/>
      <c r="X10" s="128"/>
      <c r="Y10" s="128"/>
      <c r="Z10" s="128"/>
      <c r="AA10" s="128"/>
      <c r="AB10" s="128" t="e">
        <f t="shared" si="3"/>
        <v>#DIV/0!</v>
      </c>
      <c r="AC10" s="129">
        <f t="shared" si="4"/>
        <v>9</v>
      </c>
      <c r="AD10" s="126">
        <f t="shared" si="5"/>
        <v>2.4918032786885247</v>
      </c>
      <c r="AE10" s="126">
        <f t="shared" si="6"/>
        <v>2.4242424242424243</v>
      </c>
      <c r="AF10" s="130">
        <f t="shared" si="6"/>
        <v>18</v>
      </c>
    </row>
    <row r="11" spans="1:33" x14ac:dyDescent="0.3">
      <c r="A11" s="115">
        <v>4</v>
      </c>
      <c r="B11" s="116" t="s">
        <v>57</v>
      </c>
      <c r="C11" s="117" t="s">
        <v>58</v>
      </c>
      <c r="D11" s="117" t="s">
        <v>59</v>
      </c>
      <c r="E11" s="116" t="s">
        <v>60</v>
      </c>
      <c r="F11" s="118">
        <f t="shared" si="0"/>
        <v>148333</v>
      </c>
      <c r="G11" s="117"/>
      <c r="H11" s="118">
        <v>1</v>
      </c>
      <c r="I11" s="119" t="s">
        <v>61</v>
      </c>
      <c r="J11" s="120">
        <v>1.81</v>
      </c>
      <c r="K11" s="121">
        <v>6</v>
      </c>
      <c r="L11" s="121">
        <v>146</v>
      </c>
      <c r="M11" s="121">
        <v>61</v>
      </c>
      <c r="N11" s="122">
        <v>2.8571428571428572</v>
      </c>
      <c r="O11" s="123">
        <v>14</v>
      </c>
      <c r="P11" s="124">
        <f t="shared" si="1"/>
        <v>2.3934426229508197</v>
      </c>
      <c r="Q11" s="121"/>
      <c r="R11" s="121"/>
      <c r="S11" s="121"/>
      <c r="T11" s="122"/>
      <c r="U11" s="123"/>
      <c r="V11" s="126" t="e">
        <f t="shared" si="2"/>
        <v>#DIV/0!</v>
      </c>
      <c r="W11" s="121"/>
      <c r="X11" s="121"/>
      <c r="Y11" s="121"/>
      <c r="Z11" s="122"/>
      <c r="AA11" s="123"/>
      <c r="AB11" s="128" t="e">
        <f t="shared" si="3"/>
        <v>#DIV/0!</v>
      </c>
      <c r="AC11" s="129">
        <f t="shared" si="4"/>
        <v>6</v>
      </c>
      <c r="AD11" s="126">
        <f t="shared" si="5"/>
        <v>2.3934426229508197</v>
      </c>
      <c r="AE11" s="126">
        <f t="shared" si="6"/>
        <v>2.8571428571428572</v>
      </c>
      <c r="AF11" s="130">
        <f t="shared" si="6"/>
        <v>14</v>
      </c>
    </row>
    <row r="12" spans="1:33" x14ac:dyDescent="0.3">
      <c r="A12" s="115">
        <v>7</v>
      </c>
      <c r="B12" s="131" t="s">
        <v>62</v>
      </c>
      <c r="C12" s="117" t="s">
        <v>63</v>
      </c>
      <c r="D12" s="117" t="s">
        <v>64</v>
      </c>
      <c r="E12" s="131" t="s">
        <v>47</v>
      </c>
      <c r="F12" s="118">
        <f t="shared" si="0"/>
        <v>154522</v>
      </c>
      <c r="G12" s="117"/>
      <c r="H12" s="118">
        <v>0</v>
      </c>
      <c r="I12" s="119" t="s">
        <v>56</v>
      </c>
      <c r="J12" s="120">
        <v>0</v>
      </c>
      <c r="K12" s="121">
        <v>6</v>
      </c>
      <c r="L12" s="121">
        <v>151</v>
      </c>
      <c r="M12" s="121">
        <v>66</v>
      </c>
      <c r="N12" s="122">
        <v>2.5806451612903225</v>
      </c>
      <c r="O12" s="123">
        <v>14</v>
      </c>
      <c r="P12" s="124">
        <f t="shared" si="1"/>
        <v>2.2878787878787881</v>
      </c>
      <c r="Q12" s="135"/>
      <c r="R12" s="135"/>
      <c r="S12" s="135"/>
      <c r="T12" s="135"/>
      <c r="U12" s="135"/>
      <c r="V12" s="126" t="e">
        <f t="shared" si="2"/>
        <v>#DIV/0!</v>
      </c>
      <c r="W12" s="127"/>
      <c r="X12" s="128"/>
      <c r="Y12" s="128"/>
      <c r="Z12" s="128"/>
      <c r="AA12" s="128"/>
      <c r="AB12" s="128" t="e">
        <f t="shared" si="3"/>
        <v>#DIV/0!</v>
      </c>
      <c r="AC12" s="129">
        <f t="shared" si="4"/>
        <v>6</v>
      </c>
      <c r="AD12" s="126">
        <f t="shared" si="5"/>
        <v>2.2878787878787881</v>
      </c>
      <c r="AE12" s="126">
        <f t="shared" si="6"/>
        <v>2.5806451612903225</v>
      </c>
      <c r="AF12" s="130">
        <f t="shared" si="6"/>
        <v>14</v>
      </c>
    </row>
    <row r="13" spans="1:33" x14ac:dyDescent="0.3">
      <c r="A13" s="115">
        <v>5</v>
      </c>
      <c r="B13" s="116" t="s">
        <v>65</v>
      </c>
      <c r="C13" s="117" t="s">
        <v>66</v>
      </c>
      <c r="D13" s="117" t="s">
        <v>67</v>
      </c>
      <c r="E13" s="116" t="s">
        <v>43</v>
      </c>
      <c r="F13" s="118">
        <f t="shared" si="0"/>
        <v>150497</v>
      </c>
      <c r="G13" s="117"/>
      <c r="H13" s="118">
        <v>0</v>
      </c>
      <c r="I13" s="119" t="s">
        <v>56</v>
      </c>
      <c r="J13" s="120">
        <v>0</v>
      </c>
      <c r="K13" s="121">
        <v>6</v>
      </c>
      <c r="L13" s="121">
        <v>148</v>
      </c>
      <c r="M13" s="121">
        <v>66</v>
      </c>
      <c r="N13" s="122">
        <v>2.2285714285714286</v>
      </c>
      <c r="O13" s="123">
        <v>10</v>
      </c>
      <c r="P13" s="124">
        <f t="shared" si="1"/>
        <v>2.2424242424242422</v>
      </c>
      <c r="Q13" s="125"/>
      <c r="R13" s="125"/>
      <c r="S13" s="125"/>
      <c r="T13" s="125"/>
      <c r="U13" s="125"/>
      <c r="V13" s="126" t="e">
        <f t="shared" si="2"/>
        <v>#DIV/0!</v>
      </c>
      <c r="W13" s="127"/>
      <c r="X13" s="128"/>
      <c r="Y13" s="128"/>
      <c r="Z13" s="128"/>
      <c r="AA13" s="128"/>
      <c r="AB13" s="128" t="e">
        <f t="shared" si="3"/>
        <v>#DIV/0!</v>
      </c>
      <c r="AC13" s="129">
        <f t="shared" si="4"/>
        <v>6</v>
      </c>
      <c r="AD13" s="126">
        <f t="shared" si="5"/>
        <v>2.2424242424242422</v>
      </c>
      <c r="AE13" s="126">
        <f t="shared" si="6"/>
        <v>2.2285714285714286</v>
      </c>
      <c r="AF13" s="130">
        <f t="shared" si="6"/>
        <v>10</v>
      </c>
    </row>
    <row r="14" spans="1:33" x14ac:dyDescent="0.3">
      <c r="A14" s="115">
        <v>1</v>
      </c>
      <c r="B14" s="131" t="s">
        <v>68</v>
      </c>
      <c r="C14" s="117" t="s">
        <v>69</v>
      </c>
      <c r="D14" s="117" t="s">
        <v>70</v>
      </c>
      <c r="E14" s="131" t="s">
        <v>47</v>
      </c>
      <c r="F14" s="118">
        <f t="shared" si="0"/>
        <v>155821</v>
      </c>
      <c r="G14" s="117"/>
      <c r="H14" s="118">
        <v>1</v>
      </c>
      <c r="I14" s="136" t="s">
        <v>48</v>
      </c>
      <c r="J14" s="120">
        <v>1.27</v>
      </c>
      <c r="K14" s="121">
        <v>5</v>
      </c>
      <c r="L14" s="121">
        <v>62</v>
      </c>
      <c r="M14" s="121">
        <v>51</v>
      </c>
      <c r="N14" s="122" t="s">
        <v>71</v>
      </c>
      <c r="O14" s="123">
        <v>7</v>
      </c>
      <c r="P14" s="124">
        <f t="shared" si="1"/>
        <v>1.2156862745098038</v>
      </c>
      <c r="Q14" s="137"/>
      <c r="R14" s="137"/>
      <c r="S14" s="137"/>
      <c r="T14" s="138"/>
      <c r="U14" s="139"/>
      <c r="V14" s="126" t="e">
        <f t="shared" si="2"/>
        <v>#DIV/0!</v>
      </c>
      <c r="W14" s="121"/>
      <c r="X14" s="121"/>
      <c r="Y14" s="121"/>
      <c r="Z14" s="122"/>
      <c r="AA14" s="123"/>
      <c r="AB14" s="128" t="e">
        <f t="shared" si="3"/>
        <v>#DIV/0!</v>
      </c>
      <c r="AC14" s="129">
        <f t="shared" si="4"/>
        <v>5</v>
      </c>
      <c r="AD14" s="126">
        <f t="shared" si="5"/>
        <v>1.2156862745098038</v>
      </c>
      <c r="AE14" s="126">
        <f t="shared" si="6"/>
        <v>0</v>
      </c>
      <c r="AF14" s="130">
        <f t="shared" si="6"/>
        <v>7</v>
      </c>
      <c r="AG14" s="1" t="s">
        <v>49</v>
      </c>
    </row>
    <row r="15" spans="1:33" x14ac:dyDescent="0.3">
      <c r="A15" s="115">
        <v>8</v>
      </c>
      <c r="B15" s="116" t="s">
        <v>72</v>
      </c>
      <c r="C15" s="117" t="s">
        <v>73</v>
      </c>
      <c r="D15" s="117" t="s">
        <v>74</v>
      </c>
      <c r="E15" s="116" t="s">
        <v>60</v>
      </c>
      <c r="F15" s="118">
        <f t="shared" si="0"/>
        <v>154178</v>
      </c>
      <c r="G15" s="117"/>
      <c r="H15" s="118">
        <v>0</v>
      </c>
      <c r="I15" s="119" t="s">
        <v>56</v>
      </c>
      <c r="J15" s="120">
        <v>0</v>
      </c>
      <c r="K15" s="121">
        <v>3</v>
      </c>
      <c r="L15" s="121">
        <v>132</v>
      </c>
      <c r="M15" s="121">
        <v>69</v>
      </c>
      <c r="N15" s="122" t="s">
        <v>71</v>
      </c>
      <c r="O15" s="123">
        <v>12</v>
      </c>
      <c r="P15" s="124">
        <f t="shared" si="1"/>
        <v>1.9130434782608696</v>
      </c>
      <c r="Q15" s="125"/>
      <c r="R15" s="125"/>
      <c r="S15" s="125"/>
      <c r="T15" s="125"/>
      <c r="U15" s="125"/>
      <c r="V15" s="126" t="e">
        <f t="shared" si="2"/>
        <v>#DIV/0!</v>
      </c>
      <c r="W15" s="127"/>
      <c r="X15" s="128"/>
      <c r="Y15" s="128"/>
      <c r="Z15" s="128"/>
      <c r="AA15" s="128"/>
      <c r="AB15" s="128" t="e">
        <f t="shared" si="3"/>
        <v>#DIV/0!</v>
      </c>
      <c r="AC15" s="129">
        <f t="shared" si="4"/>
        <v>3</v>
      </c>
      <c r="AD15" s="126">
        <f t="shared" si="5"/>
        <v>1.9130434782608696</v>
      </c>
      <c r="AE15" s="126">
        <f t="shared" si="6"/>
        <v>0</v>
      </c>
      <c r="AF15" s="130">
        <f t="shared" si="6"/>
        <v>12</v>
      </c>
    </row>
    <row r="16" spans="1:33" x14ac:dyDescent="0.3">
      <c r="A16" s="115">
        <v>6</v>
      </c>
      <c r="B16" s="116" t="s">
        <v>75</v>
      </c>
      <c r="C16" s="117" t="s">
        <v>76</v>
      </c>
      <c r="D16" s="117" t="s">
        <v>77</v>
      </c>
      <c r="E16" s="131" t="s">
        <v>60</v>
      </c>
      <c r="F16" s="118">
        <f t="shared" si="0"/>
        <v>154179</v>
      </c>
      <c r="G16" s="117"/>
      <c r="H16" s="118">
        <v>0</v>
      </c>
      <c r="I16" s="119" t="s">
        <v>56</v>
      </c>
      <c r="J16" s="120">
        <v>0</v>
      </c>
      <c r="K16" s="121">
        <v>3</v>
      </c>
      <c r="L16" s="121">
        <v>120</v>
      </c>
      <c r="M16" s="121">
        <v>66</v>
      </c>
      <c r="N16" s="122" t="s">
        <v>71</v>
      </c>
      <c r="O16" s="123">
        <v>13</v>
      </c>
      <c r="P16" s="124">
        <f t="shared" si="1"/>
        <v>1.8181818181818181</v>
      </c>
      <c r="Q16" s="125"/>
      <c r="R16" s="125"/>
      <c r="S16" s="125"/>
      <c r="T16" s="125"/>
      <c r="U16" s="125"/>
      <c r="V16" s="126" t="e">
        <f t="shared" si="2"/>
        <v>#DIV/0!</v>
      </c>
      <c r="W16" s="127"/>
      <c r="X16" s="128"/>
      <c r="Y16" s="128"/>
      <c r="Z16" s="128"/>
      <c r="AA16" s="128"/>
      <c r="AB16" s="128" t="e">
        <f t="shared" si="3"/>
        <v>#DIV/0!</v>
      </c>
      <c r="AC16" s="129">
        <f t="shared" si="4"/>
        <v>3</v>
      </c>
      <c r="AD16" s="126">
        <f t="shared" si="5"/>
        <v>1.8181818181818181</v>
      </c>
      <c r="AE16" s="126">
        <f t="shared" si="6"/>
        <v>0</v>
      </c>
      <c r="AF16" s="130">
        <f t="shared" si="6"/>
        <v>13</v>
      </c>
    </row>
    <row r="17" spans="1:33" x14ac:dyDescent="0.3">
      <c r="A17" s="115"/>
      <c r="B17" s="116" t="s">
        <v>78</v>
      </c>
      <c r="C17" s="117"/>
      <c r="D17" s="117"/>
      <c r="E17" s="131"/>
      <c r="F17" s="118">
        <f t="shared" ref="F17:F37" si="7">VLOOKUP(B17,NomLicenceClub,2,FALSE)</f>
        <v>12774</v>
      </c>
      <c r="G17" s="117"/>
      <c r="H17" s="118">
        <v>1</v>
      </c>
      <c r="I17" s="119" t="s">
        <v>48</v>
      </c>
      <c r="J17" s="120">
        <v>2.3199999999999998</v>
      </c>
      <c r="K17" s="121"/>
      <c r="L17" s="121"/>
      <c r="M17" s="121"/>
      <c r="N17" s="122"/>
      <c r="O17" s="123"/>
      <c r="P17" s="124" t="e">
        <f t="shared" si="1"/>
        <v>#DIV/0!</v>
      </c>
      <c r="Q17" s="135"/>
      <c r="R17" s="135"/>
      <c r="S17" s="135"/>
      <c r="T17" s="135"/>
      <c r="U17" s="135"/>
      <c r="V17" s="126" t="e">
        <f t="shared" si="2"/>
        <v>#DIV/0!</v>
      </c>
      <c r="W17" s="127"/>
      <c r="X17" s="128"/>
      <c r="Y17" s="128"/>
      <c r="Z17" s="128"/>
      <c r="AA17" s="128"/>
      <c r="AB17" s="128" t="e">
        <f t="shared" si="3"/>
        <v>#DIV/0!</v>
      </c>
      <c r="AC17" s="129">
        <f t="shared" si="4"/>
        <v>0</v>
      </c>
      <c r="AD17" s="126" t="e">
        <f t="shared" si="5"/>
        <v>#DIV/0!</v>
      </c>
      <c r="AE17" s="126">
        <f t="shared" si="6"/>
        <v>0</v>
      </c>
      <c r="AF17" s="130">
        <f t="shared" si="6"/>
        <v>0</v>
      </c>
      <c r="AG17" s="1" t="s">
        <v>49</v>
      </c>
    </row>
    <row r="18" spans="1:33" hidden="1" x14ac:dyDescent="0.3">
      <c r="A18" s="115"/>
      <c r="B18" s="116" t="s">
        <v>79</v>
      </c>
      <c r="C18" s="140"/>
      <c r="D18" s="140"/>
      <c r="E18" s="131"/>
      <c r="F18" s="118">
        <f t="shared" si="7"/>
        <v>156543</v>
      </c>
      <c r="G18" s="117"/>
      <c r="H18" s="141">
        <v>1</v>
      </c>
      <c r="I18" s="119" t="s">
        <v>48</v>
      </c>
      <c r="J18" s="120">
        <v>2.96</v>
      </c>
      <c r="K18" s="121"/>
      <c r="L18" s="121"/>
      <c r="M18" s="121"/>
      <c r="N18" s="122"/>
      <c r="O18" s="123"/>
      <c r="P18" s="124" t="e">
        <f t="shared" si="1"/>
        <v>#DIV/0!</v>
      </c>
      <c r="Q18" s="142"/>
      <c r="R18" s="142"/>
      <c r="S18" s="142"/>
      <c r="T18" s="143"/>
      <c r="U18" s="144"/>
      <c r="V18" s="126" t="e">
        <f t="shared" si="2"/>
        <v>#DIV/0!</v>
      </c>
      <c r="W18" s="145"/>
      <c r="X18" s="146"/>
      <c r="Y18" s="146"/>
      <c r="Z18" s="146"/>
      <c r="AA18" s="146"/>
      <c r="AB18" s="128" t="e">
        <f t="shared" si="3"/>
        <v>#DIV/0!</v>
      </c>
      <c r="AC18" s="129">
        <f t="shared" si="4"/>
        <v>0</v>
      </c>
      <c r="AD18" s="126" t="e">
        <f t="shared" si="5"/>
        <v>#DIV/0!</v>
      </c>
      <c r="AE18" s="126">
        <f t="shared" si="6"/>
        <v>0</v>
      </c>
      <c r="AF18" s="130">
        <f t="shared" si="6"/>
        <v>0</v>
      </c>
      <c r="AG18" s="1" t="s">
        <v>49</v>
      </c>
    </row>
    <row r="19" spans="1:33" hidden="1" x14ac:dyDescent="0.3">
      <c r="A19" s="115"/>
      <c r="B19" s="131" t="s">
        <v>80</v>
      </c>
      <c r="C19" s="117"/>
      <c r="D19" s="117"/>
      <c r="E19" s="116"/>
      <c r="F19" s="118">
        <f t="shared" si="7"/>
        <v>13428</v>
      </c>
      <c r="G19" s="117"/>
      <c r="H19" s="118">
        <v>1</v>
      </c>
      <c r="I19" s="119" t="s">
        <v>48</v>
      </c>
      <c r="J19" s="120">
        <v>2.0099999999999998</v>
      </c>
      <c r="K19" s="121"/>
      <c r="L19" s="121"/>
      <c r="M19" s="121"/>
      <c r="N19" s="122"/>
      <c r="O19" s="123"/>
      <c r="P19" s="124" t="e">
        <f t="shared" si="1"/>
        <v>#DIV/0!</v>
      </c>
      <c r="Q19" s="121"/>
      <c r="R19" s="121"/>
      <c r="S19" s="121"/>
      <c r="T19" s="122"/>
      <c r="U19" s="123"/>
      <c r="V19" s="126" t="e">
        <f t="shared" si="2"/>
        <v>#DIV/0!</v>
      </c>
      <c r="W19" s="147"/>
      <c r="X19" s="148"/>
      <c r="Y19" s="148"/>
      <c r="Z19" s="148"/>
      <c r="AA19" s="148"/>
      <c r="AB19" s="128" t="e">
        <f t="shared" si="3"/>
        <v>#DIV/0!</v>
      </c>
      <c r="AC19" s="129">
        <f t="shared" si="4"/>
        <v>0</v>
      </c>
      <c r="AD19" s="126" t="e">
        <f t="shared" si="5"/>
        <v>#DIV/0!</v>
      </c>
      <c r="AE19" s="126">
        <f t="shared" si="6"/>
        <v>0</v>
      </c>
      <c r="AF19" s="130">
        <f t="shared" si="6"/>
        <v>0</v>
      </c>
      <c r="AG19" s="1" t="s">
        <v>49</v>
      </c>
    </row>
    <row r="20" spans="1:33" hidden="1" x14ac:dyDescent="0.3">
      <c r="A20" s="115"/>
      <c r="B20" s="149" t="s">
        <v>81</v>
      </c>
      <c r="C20" s="150"/>
      <c r="D20" s="150"/>
      <c r="E20" s="116"/>
      <c r="F20" s="118">
        <f t="shared" si="7"/>
        <v>136220</v>
      </c>
      <c r="G20" s="117"/>
      <c r="H20" s="150">
        <v>1</v>
      </c>
      <c r="I20" s="119" t="s">
        <v>48</v>
      </c>
      <c r="J20" s="120">
        <v>1.75</v>
      </c>
      <c r="K20" s="121"/>
      <c r="L20" s="121"/>
      <c r="M20" s="121"/>
      <c r="N20" s="122"/>
      <c r="O20" s="123"/>
      <c r="P20" s="124" t="e">
        <f t="shared" si="1"/>
        <v>#DIV/0!</v>
      </c>
      <c r="Q20" s="125"/>
      <c r="R20" s="125"/>
      <c r="S20" s="125"/>
      <c r="T20" s="125"/>
      <c r="U20" s="125"/>
      <c r="V20" s="126" t="e">
        <f t="shared" si="2"/>
        <v>#DIV/0!</v>
      </c>
      <c r="W20" s="127"/>
      <c r="X20" s="128"/>
      <c r="Y20" s="128"/>
      <c r="Z20" s="128"/>
      <c r="AA20" s="128"/>
      <c r="AB20" s="128" t="e">
        <f t="shared" si="3"/>
        <v>#DIV/0!</v>
      </c>
      <c r="AC20" s="129">
        <f t="shared" si="4"/>
        <v>0</v>
      </c>
      <c r="AD20" s="126" t="e">
        <f t="shared" si="5"/>
        <v>#DIV/0!</v>
      </c>
      <c r="AE20" s="126">
        <f t="shared" si="6"/>
        <v>0</v>
      </c>
      <c r="AF20" s="130">
        <f t="shared" si="6"/>
        <v>0</v>
      </c>
      <c r="AG20" s="1" t="s">
        <v>49</v>
      </c>
    </row>
    <row r="21" spans="1:33" hidden="1" x14ac:dyDescent="0.3">
      <c r="A21" s="115"/>
      <c r="B21" s="116" t="s">
        <v>82</v>
      </c>
      <c r="C21" s="117"/>
      <c r="D21" s="117"/>
      <c r="E21" s="116"/>
      <c r="F21" s="118">
        <f t="shared" si="7"/>
        <v>119631</v>
      </c>
      <c r="G21" s="117"/>
      <c r="H21" s="118">
        <v>1</v>
      </c>
      <c r="I21" s="119" t="s">
        <v>83</v>
      </c>
      <c r="J21" s="120">
        <v>1.68</v>
      </c>
      <c r="K21" s="151"/>
      <c r="L21" s="151"/>
      <c r="M21" s="151"/>
      <c r="N21" s="152"/>
      <c r="O21" s="153"/>
      <c r="P21" s="124" t="e">
        <f t="shared" si="1"/>
        <v>#DIV/0!</v>
      </c>
      <c r="Q21" s="121"/>
      <c r="R21" s="121"/>
      <c r="S21" s="121"/>
      <c r="T21" s="122"/>
      <c r="U21" s="123"/>
      <c r="V21" s="126" t="e">
        <f t="shared" si="2"/>
        <v>#DIV/0!</v>
      </c>
      <c r="W21" s="121"/>
      <c r="X21" s="121"/>
      <c r="Y21" s="121"/>
      <c r="Z21" s="122"/>
      <c r="AA21" s="123"/>
      <c r="AB21" s="128" t="e">
        <f t="shared" si="3"/>
        <v>#DIV/0!</v>
      </c>
      <c r="AC21" s="129">
        <f t="shared" si="4"/>
        <v>0</v>
      </c>
      <c r="AD21" s="126" t="e">
        <f t="shared" si="5"/>
        <v>#DIV/0!</v>
      </c>
      <c r="AE21" s="126">
        <f t="shared" si="6"/>
        <v>0</v>
      </c>
      <c r="AF21" s="130">
        <f t="shared" si="6"/>
        <v>0</v>
      </c>
    </row>
    <row r="22" spans="1:33" hidden="1" x14ac:dyDescent="0.3">
      <c r="A22" s="115"/>
      <c r="B22" s="116" t="s">
        <v>84</v>
      </c>
      <c r="C22" s="117"/>
      <c r="D22" s="117"/>
      <c r="E22" s="116"/>
      <c r="F22" s="118">
        <f t="shared" si="7"/>
        <v>157535</v>
      </c>
      <c r="G22" s="117"/>
      <c r="H22" s="118">
        <v>1</v>
      </c>
      <c r="I22" s="136" t="s">
        <v>83</v>
      </c>
      <c r="J22" s="120">
        <v>2.59</v>
      </c>
      <c r="K22" s="154"/>
      <c r="L22" s="154"/>
      <c r="M22" s="154"/>
      <c r="N22" s="122"/>
      <c r="O22" s="154"/>
      <c r="P22" s="124" t="e">
        <f t="shared" si="1"/>
        <v>#DIV/0!</v>
      </c>
      <c r="Q22" s="155"/>
      <c r="R22" s="156"/>
      <c r="S22" s="155"/>
      <c r="T22" s="155"/>
      <c r="U22" s="155"/>
      <c r="V22" s="126" t="e">
        <f t="shared" si="2"/>
        <v>#DIV/0!</v>
      </c>
      <c r="W22" s="157"/>
      <c r="X22" s="157"/>
      <c r="Y22" s="157"/>
      <c r="Z22" s="157"/>
      <c r="AA22" s="157"/>
      <c r="AB22" s="128" t="e">
        <f t="shared" si="3"/>
        <v>#DIV/0!</v>
      </c>
      <c r="AC22" s="129">
        <f t="shared" si="4"/>
        <v>0</v>
      </c>
      <c r="AD22" s="126" t="e">
        <f t="shared" si="5"/>
        <v>#DIV/0!</v>
      </c>
      <c r="AE22" s="126">
        <f t="shared" si="6"/>
        <v>0</v>
      </c>
      <c r="AF22" s="130">
        <f t="shared" si="6"/>
        <v>0</v>
      </c>
    </row>
    <row r="23" spans="1:33" hidden="1" x14ac:dyDescent="0.3">
      <c r="A23" s="115"/>
      <c r="B23" s="116" t="s">
        <v>85</v>
      </c>
      <c r="C23" s="117"/>
      <c r="D23" s="117"/>
      <c r="E23" s="116"/>
      <c r="F23" s="118">
        <f t="shared" si="7"/>
        <v>144872</v>
      </c>
      <c r="G23" s="117"/>
      <c r="H23" s="118">
        <v>1</v>
      </c>
      <c r="I23" s="119" t="s">
        <v>86</v>
      </c>
      <c r="J23" s="120">
        <v>3.2</v>
      </c>
      <c r="K23" s="158"/>
      <c r="L23" s="158"/>
      <c r="M23" s="158"/>
      <c r="N23" s="122"/>
      <c r="O23" s="158"/>
      <c r="P23" s="124" t="e">
        <f t="shared" si="1"/>
        <v>#DIV/0!</v>
      </c>
      <c r="Q23" s="125"/>
      <c r="R23" s="125"/>
      <c r="S23" s="125"/>
      <c r="T23" s="125"/>
      <c r="U23" s="125"/>
      <c r="V23" s="126" t="e">
        <f t="shared" si="2"/>
        <v>#DIV/0!</v>
      </c>
      <c r="W23" s="127"/>
      <c r="X23" s="128"/>
      <c r="Y23" s="128"/>
      <c r="Z23" s="128"/>
      <c r="AA23" s="128"/>
      <c r="AB23" s="128" t="e">
        <f t="shared" si="3"/>
        <v>#DIV/0!</v>
      </c>
      <c r="AC23" s="129">
        <f t="shared" si="4"/>
        <v>0</v>
      </c>
      <c r="AD23" s="126" t="e">
        <f t="shared" si="5"/>
        <v>#DIV/0!</v>
      </c>
      <c r="AE23" s="126">
        <f t="shared" ref="AE23:AF37" si="8">MAX(N23,T23,Z23)</f>
        <v>0</v>
      </c>
      <c r="AF23" s="130">
        <f t="shared" si="8"/>
        <v>0</v>
      </c>
    </row>
    <row r="24" spans="1:33" hidden="1" x14ac:dyDescent="0.3">
      <c r="A24" s="115"/>
      <c r="B24" s="116" t="s">
        <v>87</v>
      </c>
      <c r="C24" s="117"/>
      <c r="D24" s="117"/>
      <c r="E24" s="116"/>
      <c r="F24" s="118">
        <f t="shared" si="7"/>
        <v>143224</v>
      </c>
      <c r="G24" s="117"/>
      <c r="H24" s="118">
        <v>1</v>
      </c>
      <c r="I24" s="136" t="s">
        <v>61</v>
      </c>
      <c r="J24" s="120">
        <v>2.4500000000000002</v>
      </c>
      <c r="K24" s="121"/>
      <c r="L24" s="121"/>
      <c r="M24" s="121"/>
      <c r="N24" s="122"/>
      <c r="O24" s="123"/>
      <c r="P24" s="124" t="e">
        <f t="shared" si="1"/>
        <v>#DIV/0!</v>
      </c>
      <c r="Q24" s="121"/>
      <c r="R24" s="121"/>
      <c r="S24" s="121"/>
      <c r="T24" s="122"/>
      <c r="U24" s="123"/>
      <c r="V24" s="126" t="e">
        <f t="shared" si="2"/>
        <v>#DIV/0!</v>
      </c>
      <c r="W24" s="147"/>
      <c r="X24" s="148"/>
      <c r="Y24" s="148"/>
      <c r="Z24" s="148"/>
      <c r="AA24" s="148"/>
      <c r="AB24" s="128" t="e">
        <f t="shared" si="3"/>
        <v>#DIV/0!</v>
      </c>
      <c r="AC24" s="129">
        <f t="shared" si="4"/>
        <v>0</v>
      </c>
      <c r="AD24" s="126" t="e">
        <f t="shared" si="5"/>
        <v>#DIV/0!</v>
      </c>
      <c r="AE24" s="126">
        <f t="shared" si="8"/>
        <v>0</v>
      </c>
      <c r="AF24" s="130">
        <f t="shared" si="8"/>
        <v>0</v>
      </c>
    </row>
    <row r="25" spans="1:33" hidden="1" x14ac:dyDescent="0.3">
      <c r="A25" s="115"/>
      <c r="B25" s="116" t="s">
        <v>88</v>
      </c>
      <c r="C25" s="117"/>
      <c r="D25" s="117"/>
      <c r="E25" s="116"/>
      <c r="F25" s="118">
        <f t="shared" si="7"/>
        <v>13618</v>
      </c>
      <c r="G25" s="117"/>
      <c r="H25" s="118">
        <v>1</v>
      </c>
      <c r="I25" s="119" t="s">
        <v>48</v>
      </c>
      <c r="J25" s="120">
        <v>2.42</v>
      </c>
      <c r="K25" s="121"/>
      <c r="L25" s="121"/>
      <c r="M25" s="121"/>
      <c r="N25" s="122"/>
      <c r="O25" s="123"/>
      <c r="P25" s="124" t="e">
        <f t="shared" si="1"/>
        <v>#DIV/0!</v>
      </c>
      <c r="Q25" s="121"/>
      <c r="R25" s="121"/>
      <c r="S25" s="121"/>
      <c r="T25" s="122"/>
      <c r="U25" s="123"/>
      <c r="V25" s="126" t="e">
        <f t="shared" si="2"/>
        <v>#DIV/0!</v>
      </c>
      <c r="W25" s="121"/>
      <c r="X25" s="121"/>
      <c r="Y25" s="121"/>
      <c r="Z25" s="122"/>
      <c r="AA25" s="123"/>
      <c r="AB25" s="128" t="e">
        <f t="shared" si="3"/>
        <v>#DIV/0!</v>
      </c>
      <c r="AC25" s="129">
        <f t="shared" si="4"/>
        <v>0</v>
      </c>
      <c r="AD25" s="126" t="e">
        <f t="shared" si="5"/>
        <v>#DIV/0!</v>
      </c>
      <c r="AE25" s="126">
        <f t="shared" si="8"/>
        <v>0</v>
      </c>
      <c r="AF25" s="130">
        <f t="shared" si="8"/>
        <v>0</v>
      </c>
    </row>
    <row r="26" spans="1:33" hidden="1" x14ac:dyDescent="0.3">
      <c r="A26" s="115"/>
      <c r="B26" s="116"/>
      <c r="C26" s="117"/>
      <c r="D26" s="117"/>
      <c r="E26" s="116"/>
      <c r="F26" s="118" t="e">
        <f t="shared" si="7"/>
        <v>#N/A</v>
      </c>
      <c r="G26" s="117"/>
      <c r="H26" s="118"/>
      <c r="I26" s="119"/>
      <c r="J26" s="120"/>
      <c r="K26" s="121"/>
      <c r="L26" s="121"/>
      <c r="M26" s="121"/>
      <c r="N26" s="122"/>
      <c r="O26" s="123"/>
      <c r="P26" s="124" t="e">
        <f t="shared" si="1"/>
        <v>#DIV/0!</v>
      </c>
      <c r="Q26" s="125"/>
      <c r="R26" s="125"/>
      <c r="S26" s="125"/>
      <c r="T26" s="125"/>
      <c r="U26" s="125"/>
      <c r="V26" s="126" t="e">
        <f t="shared" si="2"/>
        <v>#DIV/0!</v>
      </c>
      <c r="W26" s="127"/>
      <c r="X26" s="128"/>
      <c r="Y26" s="128"/>
      <c r="Z26" s="128"/>
      <c r="AA26" s="128"/>
      <c r="AB26" s="128" t="e">
        <f t="shared" si="3"/>
        <v>#DIV/0!</v>
      </c>
      <c r="AC26" s="129">
        <f t="shared" si="4"/>
        <v>0</v>
      </c>
      <c r="AD26" s="126" t="e">
        <f t="shared" si="5"/>
        <v>#DIV/0!</v>
      </c>
      <c r="AE26" s="126">
        <f t="shared" si="8"/>
        <v>0</v>
      </c>
      <c r="AF26" s="130">
        <f t="shared" si="8"/>
        <v>0</v>
      </c>
    </row>
    <row r="27" spans="1:33" hidden="1" x14ac:dyDescent="0.3">
      <c r="A27" s="115"/>
      <c r="B27" s="116"/>
      <c r="C27" s="117"/>
      <c r="D27" s="117"/>
      <c r="E27" s="116"/>
      <c r="F27" s="118" t="e">
        <f t="shared" si="7"/>
        <v>#N/A</v>
      </c>
      <c r="G27" s="117"/>
      <c r="H27" s="118"/>
      <c r="I27" s="119"/>
      <c r="J27" s="120"/>
      <c r="K27" s="121"/>
      <c r="L27" s="121"/>
      <c r="M27" s="121"/>
      <c r="N27" s="122"/>
      <c r="O27" s="123"/>
      <c r="P27" s="124" t="e">
        <f t="shared" si="1"/>
        <v>#DIV/0!</v>
      </c>
      <c r="Q27" s="125"/>
      <c r="R27" s="125"/>
      <c r="S27" s="125"/>
      <c r="T27" s="125"/>
      <c r="U27" s="125"/>
      <c r="V27" s="126" t="e">
        <f t="shared" si="2"/>
        <v>#DIV/0!</v>
      </c>
      <c r="W27" s="127"/>
      <c r="X27" s="128"/>
      <c r="Y27" s="128"/>
      <c r="Z27" s="128"/>
      <c r="AA27" s="128"/>
      <c r="AB27" s="128" t="e">
        <f t="shared" si="3"/>
        <v>#DIV/0!</v>
      </c>
      <c r="AC27" s="129">
        <f t="shared" si="4"/>
        <v>0</v>
      </c>
      <c r="AD27" s="126" t="e">
        <f t="shared" si="5"/>
        <v>#DIV/0!</v>
      </c>
      <c r="AE27" s="126">
        <f t="shared" si="8"/>
        <v>0</v>
      </c>
      <c r="AF27" s="130">
        <f t="shared" si="8"/>
        <v>0</v>
      </c>
    </row>
    <row r="28" spans="1:33" hidden="1" x14ac:dyDescent="0.3">
      <c r="A28" s="115"/>
      <c r="B28" s="116"/>
      <c r="C28" s="117"/>
      <c r="D28" s="117"/>
      <c r="E28" s="116"/>
      <c r="F28" s="118" t="e">
        <f t="shared" si="7"/>
        <v>#N/A</v>
      </c>
      <c r="G28" s="117"/>
      <c r="H28" s="118"/>
      <c r="I28" s="119"/>
      <c r="J28" s="120"/>
      <c r="K28" s="121"/>
      <c r="L28" s="121"/>
      <c r="M28" s="121"/>
      <c r="N28" s="122"/>
      <c r="O28" s="123"/>
      <c r="P28" s="124" t="e">
        <f t="shared" si="1"/>
        <v>#DIV/0!</v>
      </c>
      <c r="Q28" s="125"/>
      <c r="R28" s="125"/>
      <c r="S28" s="125"/>
      <c r="T28" s="125"/>
      <c r="U28" s="125"/>
      <c r="V28" s="126" t="e">
        <f t="shared" si="2"/>
        <v>#DIV/0!</v>
      </c>
      <c r="W28" s="127"/>
      <c r="X28" s="128"/>
      <c r="Y28" s="128"/>
      <c r="Z28" s="128"/>
      <c r="AA28" s="128"/>
      <c r="AB28" s="128" t="e">
        <f t="shared" si="3"/>
        <v>#DIV/0!</v>
      </c>
      <c r="AC28" s="129">
        <f t="shared" si="4"/>
        <v>0</v>
      </c>
      <c r="AD28" s="126" t="e">
        <f t="shared" si="5"/>
        <v>#DIV/0!</v>
      </c>
      <c r="AE28" s="126">
        <f t="shared" si="8"/>
        <v>0</v>
      </c>
      <c r="AF28" s="130">
        <f t="shared" si="8"/>
        <v>0</v>
      </c>
    </row>
    <row r="29" spans="1:33" hidden="1" x14ac:dyDescent="0.3">
      <c r="A29" s="115"/>
      <c r="B29" s="116"/>
      <c r="C29" s="117"/>
      <c r="D29" s="117"/>
      <c r="E29" s="116"/>
      <c r="F29" s="118" t="e">
        <f t="shared" si="7"/>
        <v>#N/A</v>
      </c>
      <c r="G29" s="117"/>
      <c r="H29" s="118"/>
      <c r="I29" s="119"/>
      <c r="J29" s="120"/>
      <c r="K29" s="121"/>
      <c r="L29" s="121"/>
      <c r="M29" s="121"/>
      <c r="N29" s="122"/>
      <c r="O29" s="123"/>
      <c r="P29" s="124" t="e">
        <f t="shared" si="1"/>
        <v>#DIV/0!</v>
      </c>
      <c r="Q29" s="125"/>
      <c r="R29" s="125"/>
      <c r="S29" s="125"/>
      <c r="T29" s="125"/>
      <c r="U29" s="125"/>
      <c r="V29" s="126" t="e">
        <f t="shared" si="2"/>
        <v>#DIV/0!</v>
      </c>
      <c r="W29" s="127"/>
      <c r="X29" s="128"/>
      <c r="Y29" s="128"/>
      <c r="Z29" s="128"/>
      <c r="AA29" s="128"/>
      <c r="AB29" s="128" t="e">
        <f t="shared" si="3"/>
        <v>#DIV/0!</v>
      </c>
      <c r="AC29" s="129">
        <f t="shared" si="4"/>
        <v>0</v>
      </c>
      <c r="AD29" s="126" t="e">
        <f t="shared" si="5"/>
        <v>#DIV/0!</v>
      </c>
      <c r="AE29" s="126">
        <f t="shared" si="8"/>
        <v>0</v>
      </c>
      <c r="AF29" s="130">
        <f t="shared" si="8"/>
        <v>0</v>
      </c>
    </row>
    <row r="30" spans="1:33" hidden="1" x14ac:dyDescent="0.3">
      <c r="A30" s="115"/>
      <c r="B30" s="116"/>
      <c r="C30" s="117"/>
      <c r="D30" s="117"/>
      <c r="E30" s="116"/>
      <c r="F30" s="118" t="e">
        <f t="shared" si="7"/>
        <v>#N/A</v>
      </c>
      <c r="G30" s="117"/>
      <c r="H30" s="118"/>
      <c r="I30" s="119"/>
      <c r="J30" s="120"/>
      <c r="K30" s="121"/>
      <c r="L30" s="121"/>
      <c r="M30" s="121"/>
      <c r="N30" s="122"/>
      <c r="O30" s="123"/>
      <c r="P30" s="124" t="e">
        <f t="shared" si="1"/>
        <v>#DIV/0!</v>
      </c>
      <c r="Q30" s="125"/>
      <c r="R30" s="125"/>
      <c r="S30" s="125"/>
      <c r="T30" s="125"/>
      <c r="U30" s="125"/>
      <c r="V30" s="126" t="e">
        <f t="shared" si="2"/>
        <v>#DIV/0!</v>
      </c>
      <c r="W30" s="127"/>
      <c r="X30" s="128"/>
      <c r="Y30" s="128"/>
      <c r="Z30" s="128"/>
      <c r="AA30" s="128"/>
      <c r="AB30" s="128" t="e">
        <f t="shared" si="3"/>
        <v>#DIV/0!</v>
      </c>
      <c r="AC30" s="129">
        <f t="shared" si="4"/>
        <v>0</v>
      </c>
      <c r="AD30" s="126" t="e">
        <f t="shared" si="5"/>
        <v>#DIV/0!</v>
      </c>
      <c r="AE30" s="126">
        <f t="shared" si="8"/>
        <v>0</v>
      </c>
      <c r="AF30" s="130">
        <f t="shared" si="8"/>
        <v>0</v>
      </c>
    </row>
    <row r="31" spans="1:33" hidden="1" x14ac:dyDescent="0.3">
      <c r="A31" s="115"/>
      <c r="B31" s="116"/>
      <c r="C31" s="117"/>
      <c r="D31" s="117"/>
      <c r="E31" s="116"/>
      <c r="F31" s="118" t="e">
        <f t="shared" si="7"/>
        <v>#N/A</v>
      </c>
      <c r="G31" s="117"/>
      <c r="H31" s="118"/>
      <c r="I31" s="119"/>
      <c r="J31" s="118"/>
      <c r="K31" s="121"/>
      <c r="L31" s="121"/>
      <c r="M31" s="121"/>
      <c r="N31" s="122"/>
      <c r="O31" s="123"/>
      <c r="P31" s="124" t="e">
        <f t="shared" si="1"/>
        <v>#DIV/0!</v>
      </c>
      <c r="Q31" s="125"/>
      <c r="R31" s="125"/>
      <c r="S31" s="125"/>
      <c r="T31" s="125"/>
      <c r="U31" s="125"/>
      <c r="V31" s="126" t="e">
        <f t="shared" si="2"/>
        <v>#DIV/0!</v>
      </c>
      <c r="W31" s="127"/>
      <c r="X31" s="128"/>
      <c r="Y31" s="128"/>
      <c r="Z31" s="128"/>
      <c r="AA31" s="128"/>
      <c r="AB31" s="128" t="e">
        <f t="shared" si="3"/>
        <v>#DIV/0!</v>
      </c>
      <c r="AC31" s="129">
        <f t="shared" si="4"/>
        <v>0</v>
      </c>
      <c r="AD31" s="126" t="e">
        <f t="shared" si="5"/>
        <v>#DIV/0!</v>
      </c>
      <c r="AE31" s="126">
        <f t="shared" si="8"/>
        <v>0</v>
      </c>
      <c r="AF31" s="130">
        <f t="shared" si="8"/>
        <v>0</v>
      </c>
    </row>
    <row r="32" spans="1:33" hidden="1" x14ac:dyDescent="0.3">
      <c r="A32" s="115"/>
      <c r="B32" s="116"/>
      <c r="C32" s="117"/>
      <c r="D32" s="117"/>
      <c r="E32" s="116"/>
      <c r="F32" s="118" t="e">
        <f t="shared" si="7"/>
        <v>#N/A</v>
      </c>
      <c r="G32" s="117"/>
      <c r="H32" s="118"/>
      <c r="I32" s="119"/>
      <c r="J32" s="118"/>
      <c r="K32" s="121"/>
      <c r="L32" s="121"/>
      <c r="M32" s="121"/>
      <c r="N32" s="122"/>
      <c r="O32" s="123"/>
      <c r="P32" s="124" t="e">
        <f t="shared" si="1"/>
        <v>#DIV/0!</v>
      </c>
      <c r="Q32" s="125"/>
      <c r="R32" s="125"/>
      <c r="S32" s="125"/>
      <c r="T32" s="125"/>
      <c r="U32" s="125"/>
      <c r="V32" s="126" t="e">
        <f t="shared" si="2"/>
        <v>#DIV/0!</v>
      </c>
      <c r="W32" s="127"/>
      <c r="X32" s="128"/>
      <c r="Y32" s="128"/>
      <c r="Z32" s="128"/>
      <c r="AA32" s="128"/>
      <c r="AB32" s="128" t="e">
        <f t="shared" si="3"/>
        <v>#DIV/0!</v>
      </c>
      <c r="AC32" s="129">
        <f t="shared" si="4"/>
        <v>0</v>
      </c>
      <c r="AD32" s="126" t="e">
        <f t="shared" si="5"/>
        <v>#DIV/0!</v>
      </c>
      <c r="AE32" s="126">
        <f t="shared" si="8"/>
        <v>0</v>
      </c>
      <c r="AF32" s="130">
        <f t="shared" si="8"/>
        <v>0</v>
      </c>
    </row>
    <row r="33" spans="1:32" hidden="1" x14ac:dyDescent="0.3">
      <c r="A33" s="115"/>
      <c r="B33" s="116"/>
      <c r="C33" s="117"/>
      <c r="D33" s="117"/>
      <c r="E33" s="116"/>
      <c r="F33" s="118" t="e">
        <f t="shared" si="7"/>
        <v>#N/A</v>
      </c>
      <c r="G33" s="117"/>
      <c r="H33" s="118"/>
      <c r="I33" s="119"/>
      <c r="J33" s="118"/>
      <c r="K33" s="121"/>
      <c r="L33" s="121"/>
      <c r="M33" s="121"/>
      <c r="N33" s="122"/>
      <c r="O33" s="123"/>
      <c r="P33" s="124" t="e">
        <f t="shared" si="1"/>
        <v>#DIV/0!</v>
      </c>
      <c r="Q33" s="125"/>
      <c r="R33" s="125"/>
      <c r="S33" s="125"/>
      <c r="T33" s="125"/>
      <c r="U33" s="125"/>
      <c r="V33" s="126" t="e">
        <f t="shared" si="2"/>
        <v>#DIV/0!</v>
      </c>
      <c r="W33" s="127"/>
      <c r="X33" s="128"/>
      <c r="Y33" s="128"/>
      <c r="Z33" s="128"/>
      <c r="AA33" s="128"/>
      <c r="AB33" s="128" t="e">
        <f t="shared" si="3"/>
        <v>#DIV/0!</v>
      </c>
      <c r="AC33" s="129">
        <f t="shared" si="4"/>
        <v>0</v>
      </c>
      <c r="AD33" s="126" t="e">
        <f t="shared" si="5"/>
        <v>#DIV/0!</v>
      </c>
      <c r="AE33" s="126">
        <f t="shared" si="8"/>
        <v>0</v>
      </c>
      <c r="AF33" s="130">
        <f t="shared" si="8"/>
        <v>0</v>
      </c>
    </row>
    <row r="34" spans="1:32" hidden="1" x14ac:dyDescent="0.3">
      <c r="A34" s="115"/>
      <c r="B34" s="116"/>
      <c r="C34" s="117"/>
      <c r="D34" s="117"/>
      <c r="E34" s="116"/>
      <c r="F34" s="118" t="e">
        <f t="shared" si="7"/>
        <v>#N/A</v>
      </c>
      <c r="G34" s="117"/>
      <c r="H34" s="118"/>
      <c r="I34" s="119"/>
      <c r="J34" s="118"/>
      <c r="K34" s="121"/>
      <c r="L34" s="121"/>
      <c r="M34" s="121"/>
      <c r="N34" s="122"/>
      <c r="O34" s="123"/>
      <c r="P34" s="124" t="e">
        <f t="shared" si="1"/>
        <v>#DIV/0!</v>
      </c>
      <c r="Q34" s="125"/>
      <c r="R34" s="125"/>
      <c r="S34" s="125"/>
      <c r="T34" s="125"/>
      <c r="U34" s="125"/>
      <c r="V34" s="126" t="e">
        <f t="shared" si="2"/>
        <v>#DIV/0!</v>
      </c>
      <c r="W34" s="127"/>
      <c r="X34" s="128"/>
      <c r="Y34" s="128"/>
      <c r="Z34" s="128"/>
      <c r="AA34" s="128"/>
      <c r="AB34" s="128" t="e">
        <f t="shared" si="3"/>
        <v>#DIV/0!</v>
      </c>
      <c r="AC34" s="129">
        <f t="shared" si="4"/>
        <v>0</v>
      </c>
      <c r="AD34" s="126" t="e">
        <f t="shared" si="5"/>
        <v>#DIV/0!</v>
      </c>
      <c r="AE34" s="126">
        <f t="shared" si="8"/>
        <v>0</v>
      </c>
      <c r="AF34" s="130">
        <f t="shared" si="8"/>
        <v>0</v>
      </c>
    </row>
    <row r="35" spans="1:32" hidden="1" x14ac:dyDescent="0.3">
      <c r="A35" s="159"/>
      <c r="B35" s="116"/>
      <c r="C35" s="117"/>
      <c r="D35" s="117"/>
      <c r="E35" s="116"/>
      <c r="F35" s="118" t="e">
        <f t="shared" si="7"/>
        <v>#N/A</v>
      </c>
      <c r="G35" s="117"/>
      <c r="H35" s="118"/>
      <c r="I35" s="119"/>
      <c r="J35" s="118"/>
      <c r="K35" s="121"/>
      <c r="L35" s="121"/>
      <c r="M35" s="121"/>
      <c r="N35" s="122"/>
      <c r="O35" s="123"/>
      <c r="P35" s="124" t="e">
        <f t="shared" si="1"/>
        <v>#DIV/0!</v>
      </c>
      <c r="Q35" s="125"/>
      <c r="R35" s="125"/>
      <c r="S35" s="125"/>
      <c r="T35" s="125"/>
      <c r="U35" s="125"/>
      <c r="V35" s="126" t="e">
        <f t="shared" si="2"/>
        <v>#DIV/0!</v>
      </c>
      <c r="W35" s="127"/>
      <c r="X35" s="128"/>
      <c r="Y35" s="128"/>
      <c r="Z35" s="128"/>
      <c r="AA35" s="128"/>
      <c r="AB35" s="128" t="e">
        <f t="shared" si="3"/>
        <v>#DIV/0!</v>
      </c>
      <c r="AC35" s="129">
        <f t="shared" si="4"/>
        <v>0</v>
      </c>
      <c r="AD35" s="126" t="e">
        <f t="shared" si="5"/>
        <v>#DIV/0!</v>
      </c>
      <c r="AE35" s="126">
        <f t="shared" si="8"/>
        <v>0</v>
      </c>
      <c r="AF35" s="130">
        <f t="shared" si="8"/>
        <v>0</v>
      </c>
    </row>
    <row r="36" spans="1:32" hidden="1" x14ac:dyDescent="0.3">
      <c r="A36" s="159"/>
      <c r="B36" s="116"/>
      <c r="C36" s="117"/>
      <c r="D36" s="117"/>
      <c r="E36" s="116"/>
      <c r="F36" s="118" t="e">
        <f t="shared" si="7"/>
        <v>#N/A</v>
      </c>
      <c r="G36" s="117"/>
      <c r="H36" s="118"/>
      <c r="I36" s="119"/>
      <c r="J36" s="118"/>
      <c r="K36" s="121"/>
      <c r="L36" s="121"/>
      <c r="M36" s="121"/>
      <c r="N36" s="122"/>
      <c r="O36" s="123"/>
      <c r="P36" s="124" t="e">
        <f t="shared" si="1"/>
        <v>#DIV/0!</v>
      </c>
      <c r="Q36" s="125"/>
      <c r="R36" s="125"/>
      <c r="S36" s="125"/>
      <c r="T36" s="125"/>
      <c r="U36" s="125"/>
      <c r="V36" s="126" t="e">
        <f t="shared" si="2"/>
        <v>#DIV/0!</v>
      </c>
      <c r="W36" s="127"/>
      <c r="X36" s="128"/>
      <c r="Y36" s="128"/>
      <c r="Z36" s="128"/>
      <c r="AA36" s="128"/>
      <c r="AB36" s="128" t="e">
        <f t="shared" si="3"/>
        <v>#DIV/0!</v>
      </c>
      <c r="AC36" s="129">
        <f t="shared" si="4"/>
        <v>0</v>
      </c>
      <c r="AD36" s="126" t="e">
        <f t="shared" si="5"/>
        <v>#DIV/0!</v>
      </c>
      <c r="AE36" s="126">
        <f t="shared" si="8"/>
        <v>0</v>
      </c>
      <c r="AF36" s="130">
        <f t="shared" si="8"/>
        <v>0</v>
      </c>
    </row>
    <row r="37" spans="1:32" hidden="1" x14ac:dyDescent="0.3">
      <c r="A37" s="159"/>
      <c r="B37" s="116"/>
      <c r="C37" s="117"/>
      <c r="D37" s="117"/>
      <c r="E37" s="116"/>
      <c r="F37" s="118" t="e">
        <f t="shared" si="7"/>
        <v>#N/A</v>
      </c>
      <c r="G37" s="117"/>
      <c r="H37" s="118"/>
      <c r="I37" s="119"/>
      <c r="J37" s="118"/>
      <c r="K37" s="121"/>
      <c r="L37" s="121"/>
      <c r="M37" s="121"/>
      <c r="N37" s="122"/>
      <c r="O37" s="123"/>
      <c r="P37" s="124" t="e">
        <f t="shared" si="1"/>
        <v>#DIV/0!</v>
      </c>
      <c r="Q37" s="125"/>
      <c r="R37" s="125"/>
      <c r="S37" s="125"/>
      <c r="T37" s="125"/>
      <c r="U37" s="125"/>
      <c r="V37" s="126" t="e">
        <f t="shared" si="2"/>
        <v>#DIV/0!</v>
      </c>
      <c r="W37" s="127"/>
      <c r="X37" s="128"/>
      <c r="Y37" s="128"/>
      <c r="Z37" s="128"/>
      <c r="AA37" s="128"/>
      <c r="AB37" s="128" t="e">
        <f t="shared" si="3"/>
        <v>#DIV/0!</v>
      </c>
      <c r="AC37" s="129">
        <f t="shared" si="4"/>
        <v>0</v>
      </c>
      <c r="AD37" s="126" t="e">
        <f t="shared" si="5"/>
        <v>#DIV/0!</v>
      </c>
      <c r="AE37" s="126">
        <f t="shared" si="8"/>
        <v>0</v>
      </c>
      <c r="AF37" s="130">
        <f t="shared" si="8"/>
        <v>0</v>
      </c>
    </row>
    <row r="39" spans="1:32" x14ac:dyDescent="0.3">
      <c r="E39" s="160"/>
      <c r="F39" s="160"/>
      <c r="G39" s="160"/>
      <c r="H39" s="160"/>
      <c r="I39" s="160"/>
      <c r="J39" s="160"/>
      <c r="K39" s="160"/>
      <c r="L39" s="160"/>
      <c r="M39" s="160"/>
      <c r="N39" s="160"/>
      <c r="O39" s="160"/>
      <c r="P39" s="160"/>
    </row>
    <row r="40" spans="1:32" x14ac:dyDescent="0.3">
      <c r="E40" s="160"/>
      <c r="F40" s="160"/>
      <c r="G40" s="160"/>
      <c r="H40" s="160"/>
      <c r="I40" s="160"/>
      <c r="J40" s="160"/>
      <c r="K40" s="160"/>
      <c r="L40" s="160"/>
      <c r="M40" s="160"/>
      <c r="N40" s="160"/>
      <c r="O40" s="160"/>
      <c r="P40" s="160"/>
    </row>
    <row r="41" spans="1:32" x14ac:dyDescent="0.3">
      <c r="E41" s="160"/>
      <c r="F41" s="160"/>
      <c r="G41" s="160"/>
      <c r="H41" s="160"/>
      <c r="I41" s="160"/>
      <c r="J41" s="160"/>
      <c r="K41" s="160"/>
      <c r="L41" s="160"/>
      <c r="M41" s="160"/>
      <c r="N41" s="160"/>
      <c r="O41" s="160"/>
      <c r="P41" s="160"/>
    </row>
    <row r="42" spans="1:32" x14ac:dyDescent="0.3">
      <c r="K42" s="160"/>
      <c r="L42" s="160"/>
      <c r="M42" s="160"/>
      <c r="N42" s="160"/>
      <c r="O42" s="160"/>
      <c r="P42" s="160"/>
    </row>
    <row r="43" spans="1:32" x14ac:dyDescent="0.3">
      <c r="K43" s="160"/>
      <c r="L43" s="160"/>
      <c r="M43" s="160"/>
      <c r="N43" s="160"/>
      <c r="O43" s="160"/>
      <c r="P43" s="160"/>
    </row>
    <row r="44" spans="1:32" x14ac:dyDescent="0.3">
      <c r="K44" s="160"/>
      <c r="L44" s="160"/>
      <c r="M44" s="160"/>
      <c r="N44" s="160"/>
      <c r="O44" s="160"/>
      <c r="P44" s="160"/>
    </row>
    <row r="45" spans="1:32" x14ac:dyDescent="0.3">
      <c r="K45" s="160"/>
      <c r="L45" s="160"/>
      <c r="M45" s="160"/>
      <c r="N45" s="160"/>
      <c r="O45" s="160"/>
      <c r="P45" s="160"/>
    </row>
    <row r="52" spans="4:4" x14ac:dyDescent="0.3">
      <c r="D52" s="101" t="s">
        <v>89</v>
      </c>
    </row>
    <row r="53" spans="4:4" x14ac:dyDescent="0.3">
      <c r="D53" s="101" t="s">
        <v>90</v>
      </c>
    </row>
    <row r="54" spans="4:4" x14ac:dyDescent="0.3">
      <c r="D54" s="101" t="s">
        <v>91</v>
      </c>
    </row>
    <row r="55" spans="4:4" x14ac:dyDescent="0.3">
      <c r="D55" s="101" t="s">
        <v>92</v>
      </c>
    </row>
    <row r="56" spans="4:4" x14ac:dyDescent="0.3">
      <c r="D56" s="101" t="s">
        <v>93</v>
      </c>
    </row>
    <row r="81" spans="1:132" s="161" customFormat="1" x14ac:dyDescent="0.3">
      <c r="A81" s="1"/>
      <c r="B81" s="1"/>
      <c r="C81" s="101"/>
      <c r="D81" s="101"/>
      <c r="E81" s="1"/>
      <c r="F81" s="1"/>
      <c r="G81" s="1"/>
      <c r="H81" s="1"/>
      <c r="I81" s="1"/>
      <c r="J81" s="1"/>
      <c r="K81" s="2"/>
      <c r="L81" s="2"/>
      <c r="M81" s="2"/>
      <c r="N81" s="102"/>
      <c r="O81" s="2"/>
      <c r="P81" s="2"/>
      <c r="Q81" s="2"/>
      <c r="R81" s="102"/>
      <c r="S81" s="2"/>
      <c r="T81" s="2"/>
      <c r="U81" s="2"/>
      <c r="V81" s="102"/>
      <c r="W81" s="1"/>
      <c r="X81" s="102"/>
      <c r="Y81" s="1"/>
      <c r="Z81" s="1"/>
      <c r="AA81" s="1"/>
      <c r="AB81" s="1"/>
      <c r="AC81" s="1"/>
      <c r="AD81" s="1"/>
      <c r="AE81" s="1"/>
      <c r="AF81" s="1"/>
      <c r="AG81" s="1"/>
      <c r="AH81" s="1"/>
      <c r="AI81" s="1"/>
      <c r="AJ81" s="1"/>
      <c r="AK81" s="1"/>
      <c r="AL81" s="1"/>
      <c r="AM81" s="1"/>
      <c r="AN81" s="1"/>
      <c r="BS81" s="162"/>
      <c r="BU81" s="163"/>
      <c r="BV81" s="164"/>
      <c r="BW81" s="164"/>
      <c r="BX81" s="165"/>
      <c r="BY81" s="166"/>
      <c r="BZ81" s="167"/>
      <c r="CA81" s="165"/>
      <c r="CB81" s="168"/>
      <c r="CC81" s="168"/>
      <c r="CD81" s="168"/>
      <c r="CE81" s="168"/>
      <c r="CF81" s="168"/>
      <c r="CG81" s="168"/>
      <c r="CH81" s="168"/>
      <c r="CI81" s="168"/>
      <c r="CJ81" s="168"/>
      <c r="CK81" s="168"/>
      <c r="CL81" s="168"/>
      <c r="CM81" s="168"/>
      <c r="CN81" s="168"/>
      <c r="CO81" s="168"/>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2"/>
      <c r="BT82" s="161"/>
      <c r="BU82" s="168"/>
      <c r="BV82" s="168"/>
      <c r="BW82" s="168"/>
      <c r="BX82" s="168"/>
      <c r="BY82" s="169"/>
      <c r="BZ82" s="161"/>
      <c r="CA82" s="168"/>
      <c r="CB82" s="168"/>
      <c r="CC82" s="168"/>
      <c r="CD82" s="168"/>
      <c r="CE82" s="168"/>
      <c r="CF82" s="168"/>
      <c r="CG82" s="168"/>
      <c r="CH82" s="168"/>
      <c r="CI82" s="168"/>
      <c r="CJ82" s="168"/>
      <c r="CK82" s="168"/>
      <c r="CL82" s="168"/>
      <c r="CM82" s="168"/>
      <c r="CN82" s="168"/>
      <c r="CO82" s="168"/>
      <c r="CP82" s="161"/>
      <c r="CQ82" s="161"/>
      <c r="CR82" s="161"/>
      <c r="CS82" s="161"/>
      <c r="CT82" s="161"/>
      <c r="CU82" s="161"/>
      <c r="CV82" s="161"/>
      <c r="CW82" s="161"/>
      <c r="CX82" s="161"/>
      <c r="CY82" s="161"/>
      <c r="CZ82" s="161"/>
      <c r="DA82" s="161"/>
    </row>
    <row r="83" spans="1:132" x14ac:dyDescent="0.3">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70"/>
      <c r="BT83" s="161"/>
      <c r="BU83" s="161"/>
      <c r="BV83" s="161"/>
      <c r="BW83" s="161"/>
      <c r="BX83" s="161"/>
      <c r="BY83" s="161"/>
      <c r="BZ83" s="161"/>
      <c r="CA83" s="168"/>
      <c r="CB83" s="168"/>
      <c r="CC83" s="168"/>
      <c r="CD83" s="168"/>
      <c r="CE83" s="168"/>
      <c r="CF83" s="168"/>
      <c r="CG83" s="168"/>
      <c r="CH83" s="168"/>
      <c r="CI83" s="168"/>
      <c r="CJ83" s="168"/>
      <c r="CK83" s="168"/>
      <c r="CL83" s="168"/>
      <c r="CM83" s="168"/>
      <c r="CN83" s="161"/>
      <c r="CO83" s="161"/>
      <c r="CP83" s="161"/>
      <c r="CQ83" s="161"/>
      <c r="CR83" s="161"/>
      <c r="CS83" s="161"/>
      <c r="CT83" s="161"/>
      <c r="CU83" s="161"/>
      <c r="CV83" s="161"/>
      <c r="CW83" s="161"/>
      <c r="CX83" s="161"/>
      <c r="CY83" s="161"/>
      <c r="CZ83" s="161"/>
      <c r="DA83" s="161"/>
    </row>
    <row r="84" spans="1:132" x14ac:dyDescent="0.3">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70"/>
      <c r="BT84" s="161"/>
      <c r="BU84" s="161"/>
      <c r="BV84" s="161"/>
      <c r="BW84" s="161"/>
      <c r="BX84" s="161"/>
      <c r="BY84" s="161"/>
      <c r="BZ84" s="161"/>
      <c r="CA84" s="170"/>
      <c r="CB84" s="170"/>
      <c r="CC84" s="168"/>
      <c r="CD84" s="171"/>
      <c r="CE84" s="171"/>
      <c r="CF84" s="171"/>
      <c r="CG84" s="161"/>
      <c r="CH84" s="161"/>
      <c r="CI84" s="161"/>
      <c r="CJ84" s="161"/>
      <c r="CK84" s="161"/>
      <c r="CL84" s="161"/>
      <c r="CM84" s="161"/>
      <c r="CN84" s="161"/>
      <c r="CO84" s="161"/>
      <c r="CP84" s="161"/>
      <c r="CQ84" s="161"/>
      <c r="CR84" s="161"/>
      <c r="CS84" s="161"/>
      <c r="CT84" s="161"/>
      <c r="CU84" s="161"/>
      <c r="CV84" s="161"/>
      <c r="CW84" s="161"/>
      <c r="CX84" s="161"/>
      <c r="CY84" s="161"/>
      <c r="CZ84" s="161"/>
      <c r="DA84" s="161"/>
    </row>
    <row r="85" spans="1:132" x14ac:dyDescent="0.3">
      <c r="AO85" s="161"/>
      <c r="AP85" s="161"/>
      <c r="AQ85" s="161"/>
      <c r="AR85" s="161"/>
      <c r="AS85" s="161"/>
      <c r="AT85" s="161"/>
      <c r="AU85" s="161"/>
      <c r="AV85" s="161"/>
      <c r="AW85" s="161"/>
      <c r="AX85" s="161"/>
      <c r="AY85" s="161"/>
      <c r="AZ85" s="161"/>
      <c r="BA85" s="161"/>
      <c r="BB85" s="161" t="s">
        <v>94</v>
      </c>
      <c r="BC85" s="161"/>
      <c r="BD85" s="161"/>
      <c r="BE85" s="161"/>
      <c r="BF85" s="161"/>
      <c r="BG85" s="161"/>
      <c r="BH85" s="161"/>
      <c r="BI85" s="161"/>
      <c r="BJ85" s="161"/>
      <c r="BK85" s="161"/>
      <c r="BL85" s="161"/>
      <c r="BM85" s="161"/>
      <c r="BN85" s="161"/>
      <c r="BO85" s="161"/>
      <c r="BP85" s="161"/>
      <c r="BQ85" s="161"/>
      <c r="BR85" s="161"/>
      <c r="BS85" s="170"/>
      <c r="BT85" s="161"/>
      <c r="BU85" s="161"/>
      <c r="BV85" s="161"/>
      <c r="BW85" s="161"/>
      <c r="BX85" s="161"/>
      <c r="BY85" s="161"/>
      <c r="BZ85" s="161"/>
      <c r="CA85" s="170"/>
      <c r="CB85" s="170"/>
      <c r="CC85" s="168"/>
      <c r="CD85" s="170"/>
      <c r="CE85" s="170"/>
      <c r="CF85" s="170"/>
      <c r="CG85" s="161"/>
      <c r="CH85" s="161"/>
      <c r="CI85" s="161"/>
      <c r="CJ85" s="161"/>
      <c r="CK85" s="161"/>
      <c r="CL85" s="161"/>
      <c r="CM85" s="161"/>
      <c r="CN85" s="161"/>
      <c r="CO85" s="161"/>
      <c r="CP85" s="161"/>
      <c r="CQ85" s="161"/>
      <c r="CR85" s="161"/>
      <c r="CS85" s="161"/>
      <c r="CT85" s="161"/>
      <c r="CU85" s="161"/>
      <c r="CV85" s="161"/>
      <c r="CW85" s="161"/>
      <c r="CX85" s="161"/>
      <c r="CY85" s="161"/>
      <c r="CZ85" s="161"/>
      <c r="DA85" s="161"/>
    </row>
    <row r="86" spans="1:132" ht="21" customHeight="1" x14ac:dyDescent="0.3">
      <c r="AO86" s="161"/>
      <c r="AP86" s="161"/>
      <c r="AQ86" s="161"/>
      <c r="AR86" s="161"/>
      <c r="AS86" s="161"/>
      <c r="AT86" s="161"/>
      <c r="AU86" s="161"/>
      <c r="AV86" s="161"/>
      <c r="AW86" s="161"/>
      <c r="AX86" s="161"/>
      <c r="AY86" s="161"/>
      <c r="AZ86" s="161"/>
      <c r="BA86" s="161"/>
      <c r="BB86" s="161"/>
      <c r="BC86" s="161"/>
      <c r="BD86" s="161"/>
      <c r="BE86" s="161"/>
      <c r="BF86" s="161"/>
      <c r="BG86" s="161"/>
      <c r="BH86" s="161"/>
      <c r="BI86" s="161"/>
      <c r="BJ86" s="161"/>
      <c r="BK86" s="161"/>
      <c r="BL86" s="161"/>
      <c r="BM86" s="161"/>
      <c r="BN86" s="161"/>
      <c r="BO86" s="161"/>
      <c r="BP86" s="161"/>
      <c r="BQ86" s="161"/>
      <c r="BR86" s="161"/>
      <c r="BS86" s="170"/>
      <c r="BT86" s="161"/>
      <c r="BU86" s="161"/>
      <c r="BV86" s="161"/>
      <c r="BW86" s="161"/>
      <c r="BX86" s="161"/>
      <c r="BY86" s="161"/>
      <c r="BZ86" s="161"/>
      <c r="CA86" s="170"/>
      <c r="CB86" s="170"/>
      <c r="CC86" s="168"/>
      <c r="CD86" s="170"/>
      <c r="CE86" s="170"/>
      <c r="CF86" s="170"/>
      <c r="CG86" s="161"/>
      <c r="CH86" s="161"/>
      <c r="CI86" s="161"/>
      <c r="CJ86" s="161"/>
      <c r="CK86" s="161"/>
      <c r="CL86" s="161"/>
      <c r="CM86" s="161"/>
      <c r="CN86" s="161"/>
      <c r="CO86" s="161"/>
      <c r="CP86" s="161"/>
      <c r="CQ86" s="161"/>
      <c r="CR86" s="161"/>
      <c r="CS86" s="161"/>
      <c r="CT86" s="161"/>
      <c r="CU86" s="161"/>
      <c r="CV86" s="161"/>
      <c r="CW86" s="161"/>
      <c r="CX86" s="161"/>
      <c r="CY86" s="161"/>
      <c r="CZ86" s="161"/>
      <c r="DA86" s="161"/>
    </row>
    <row r="87" spans="1:132" ht="31.5" customHeight="1" x14ac:dyDescent="0.3">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70"/>
      <c r="BT87" s="161"/>
      <c r="BU87" s="161"/>
      <c r="BV87" s="161"/>
      <c r="BW87" s="161"/>
      <c r="BX87" s="161"/>
      <c r="BY87" s="161"/>
      <c r="BZ87" s="161"/>
      <c r="CA87" s="170"/>
      <c r="CB87" s="170"/>
      <c r="CC87" s="168"/>
      <c r="CD87" s="161"/>
      <c r="CE87" s="161"/>
      <c r="CF87" s="161"/>
      <c r="CG87" s="161"/>
      <c r="CH87" s="161"/>
      <c r="CI87" s="161"/>
      <c r="CJ87" s="161"/>
      <c r="CK87" s="161"/>
      <c r="CL87" s="161"/>
      <c r="CM87" s="161"/>
      <c r="CN87" s="161"/>
      <c r="CO87" s="161"/>
      <c r="CP87" s="161"/>
      <c r="CQ87" s="161"/>
      <c r="CR87" s="161" t="s">
        <v>23</v>
      </c>
      <c r="CS87" s="161"/>
      <c r="CT87" s="161"/>
      <c r="CU87" s="161"/>
      <c r="CV87" s="161"/>
      <c r="CW87" s="161"/>
      <c r="CX87" s="161"/>
      <c r="CY87" s="161"/>
      <c r="CZ87" s="161"/>
      <c r="DA87" s="161"/>
    </row>
    <row r="88" spans="1:132" ht="25.5" customHeight="1" x14ac:dyDescent="0.3">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70"/>
      <c r="BT88" s="161"/>
      <c r="BU88" s="161"/>
      <c r="BV88" s="161"/>
      <c r="BW88" s="161"/>
      <c r="BX88" s="161"/>
      <c r="BY88" s="161"/>
      <c r="BZ88" s="161"/>
      <c r="CA88" s="170"/>
      <c r="CB88" s="170"/>
      <c r="CC88" s="168"/>
      <c r="CD88" s="161"/>
      <c r="CE88" s="161"/>
      <c r="CF88" s="161"/>
      <c r="CG88" s="161"/>
      <c r="CH88" s="161"/>
      <c r="CI88" s="161"/>
      <c r="CJ88" s="161"/>
      <c r="CK88" s="161"/>
      <c r="CL88" s="161"/>
      <c r="CM88" s="161"/>
      <c r="CN88" s="161"/>
      <c r="CO88" s="161"/>
      <c r="CP88" s="161"/>
      <c r="CQ88" s="161"/>
      <c r="CR88" s="161"/>
      <c r="CS88" s="161"/>
      <c r="CT88" s="161"/>
      <c r="CU88" s="161"/>
      <c r="CV88" s="161"/>
      <c r="CW88" s="161"/>
      <c r="CX88" s="161"/>
      <c r="CY88" s="161"/>
      <c r="CZ88" s="161"/>
      <c r="DA88" s="161"/>
    </row>
    <row r="89" spans="1:132" x14ac:dyDescent="0.3">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70"/>
      <c r="BT89" s="161"/>
      <c r="BU89" s="161"/>
      <c r="BV89" s="161"/>
      <c r="BW89" s="161"/>
      <c r="BX89" s="161"/>
      <c r="BY89" s="161"/>
      <c r="BZ89" s="161"/>
      <c r="CA89" s="170"/>
      <c r="CB89" s="170"/>
      <c r="CC89" s="168"/>
      <c r="CD89" s="161"/>
      <c r="CE89" s="161"/>
      <c r="CF89" s="161"/>
      <c r="CG89" s="161"/>
      <c r="CH89" s="161"/>
      <c r="CI89" s="161"/>
      <c r="CJ89" s="161"/>
      <c r="CK89" s="161"/>
      <c r="CL89" s="161"/>
      <c r="CM89" s="161"/>
      <c r="CN89" s="161"/>
      <c r="CO89" s="161"/>
      <c r="CP89" s="161"/>
      <c r="CQ89" s="161"/>
      <c r="CR89" s="161"/>
      <c r="CS89" s="161"/>
      <c r="CT89" s="161"/>
      <c r="CU89" s="161"/>
      <c r="CV89" s="161"/>
      <c r="CW89" s="161"/>
      <c r="CX89" s="161"/>
      <c r="CY89" s="161"/>
      <c r="CZ89" s="161"/>
      <c r="DA89" s="161"/>
    </row>
    <row r="90" spans="1:132" x14ac:dyDescent="0.3">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70"/>
      <c r="BT90" s="161"/>
      <c r="BU90" s="161"/>
      <c r="BV90" s="161"/>
      <c r="BW90" s="161"/>
      <c r="BX90" s="161"/>
      <c r="BY90" s="161"/>
      <c r="BZ90" s="161"/>
      <c r="CA90" s="170"/>
      <c r="CB90" s="170"/>
      <c r="CC90" s="168"/>
      <c r="CD90" s="161"/>
      <c r="CE90" s="161"/>
      <c r="CF90" s="161"/>
      <c r="CG90" s="161"/>
      <c r="CH90" s="161"/>
      <c r="CI90" s="161"/>
      <c r="CJ90" s="161"/>
      <c r="CK90" s="161"/>
      <c r="CL90" s="161"/>
      <c r="CM90" s="161"/>
      <c r="CN90" s="161"/>
      <c r="CO90" s="161"/>
      <c r="CP90" s="161"/>
      <c r="CQ90" s="161"/>
      <c r="CR90" s="161"/>
      <c r="CS90" s="161"/>
      <c r="CT90" s="161"/>
      <c r="CU90" s="161"/>
      <c r="CV90" s="161"/>
      <c r="CW90" s="161"/>
      <c r="CX90" s="161"/>
      <c r="CY90" s="161"/>
      <c r="CZ90" s="161"/>
      <c r="DA90" s="161"/>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CBE2DA70-297E-4F21-B4C3-EE667A53E618}">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CE010-4D79-4EAB-85D6-1F181399CD3C}">
  <sheetPr>
    <tabColor theme="5" tint="0.39997558519241921"/>
    <pageSetUpPr fitToPage="1"/>
  </sheetPr>
  <dimension ref="A1:W30"/>
  <sheetViews>
    <sheetView showGridLines="0" topLeftCell="A10" zoomScale="46" zoomScaleNormal="46" workbookViewId="0">
      <selection activeCell="K30" sqref="K30"/>
    </sheetView>
  </sheetViews>
  <sheetFormatPr baseColWidth="10" defaultRowHeight="15.6" x14ac:dyDescent="0.3"/>
  <cols>
    <col min="1" max="1" width="18.5546875" style="4" customWidth="1"/>
    <col min="2" max="2" width="6.33203125" style="4" customWidth="1"/>
    <col min="3" max="3" width="32.44140625" style="4" customWidth="1"/>
    <col min="4" max="4" width="11.5546875" style="4"/>
    <col min="5" max="5" width="7.77734375" style="4" customWidth="1"/>
    <col min="6" max="6" width="10.77734375" style="4" customWidth="1"/>
    <col min="7" max="7" width="11.33203125" style="4" customWidth="1"/>
    <col min="8" max="9" width="8" style="4" customWidth="1"/>
    <col min="10" max="10" width="11.5546875" style="4"/>
    <col min="11" max="11" width="8" style="4" customWidth="1"/>
    <col min="12" max="12" width="16.109375" style="4" customWidth="1"/>
    <col min="13" max="15" width="11.5546875" style="4"/>
    <col min="16" max="16" width="16.88671875" style="4" bestFit="1" customWidth="1"/>
    <col min="17" max="18" width="11.5546875" style="4"/>
    <col min="19" max="19" width="17.44140625" style="4" customWidth="1"/>
    <col min="20" max="20" width="14.109375" style="4" customWidth="1"/>
    <col min="21" max="21" width="20.21875" style="4" customWidth="1"/>
    <col min="22" max="22" width="5" style="4" customWidth="1"/>
    <col min="23" max="16384" width="11.5546875" style="4"/>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5"/>
      <c r="C2" s="6"/>
      <c r="D2" s="7"/>
      <c r="E2" s="7"/>
      <c r="F2" s="7"/>
      <c r="G2" s="7"/>
      <c r="H2" s="7"/>
      <c r="I2" s="7"/>
      <c r="J2" s="7"/>
      <c r="K2" s="7"/>
      <c r="L2" s="7"/>
      <c r="M2" s="6"/>
      <c r="N2" s="6"/>
      <c r="O2" s="6"/>
      <c r="P2" s="8"/>
      <c r="Q2" s="8"/>
      <c r="R2" s="8"/>
      <c r="S2" s="8"/>
      <c r="T2" s="8"/>
      <c r="U2" s="8"/>
      <c r="V2" s="9"/>
      <c r="W2" s="1"/>
    </row>
    <row r="3" spans="1:23" ht="36.6" x14ac:dyDescent="0.5">
      <c r="A3" s="1"/>
      <c r="B3" s="10"/>
      <c r="C3" s="218">
        <f>'[4]A RENSEIGNER'!$C$11</f>
        <v>44520</v>
      </c>
      <c r="D3" s="218"/>
      <c r="E3" s="218"/>
      <c r="F3" s="218"/>
      <c r="G3" s="218"/>
      <c r="H3" s="218"/>
      <c r="I3" s="218"/>
      <c r="J3" s="218"/>
      <c r="K3" s="218"/>
      <c r="L3" s="218"/>
      <c r="M3" s="218"/>
      <c r="N3" s="218"/>
      <c r="O3" s="218"/>
      <c r="P3" s="218"/>
      <c r="Q3" s="218"/>
      <c r="R3" s="218"/>
      <c r="S3" s="218"/>
      <c r="T3" s="218"/>
      <c r="U3" s="218"/>
      <c r="V3" s="11"/>
      <c r="W3" s="1"/>
    </row>
    <row r="4" spans="1:23" ht="31.2" x14ac:dyDescent="0.6">
      <c r="A4" s="1"/>
      <c r="B4" s="10"/>
      <c r="C4" s="12"/>
      <c r="D4" s="13"/>
      <c r="E4" s="13"/>
      <c r="F4" s="13"/>
      <c r="G4" s="13"/>
      <c r="H4" s="13"/>
      <c r="I4" s="13"/>
      <c r="J4" s="13"/>
      <c r="K4" s="13"/>
      <c r="L4" s="13"/>
      <c r="M4" s="12"/>
      <c r="N4" s="12"/>
      <c r="O4" s="12"/>
      <c r="P4" s="14"/>
      <c r="Q4" s="14"/>
      <c r="R4" s="14"/>
      <c r="S4" s="14"/>
      <c r="T4" s="15"/>
      <c r="U4" s="15"/>
      <c r="V4" s="11"/>
      <c r="W4" s="1"/>
    </row>
    <row r="5" spans="1:23" ht="36.6" x14ac:dyDescent="0.5">
      <c r="A5" s="1"/>
      <c r="B5" s="10"/>
      <c r="C5" s="204" t="str">
        <f>'[4]A RENSEIGNER'!$C$12</f>
        <v>ABMA</v>
      </c>
      <c r="D5" s="204"/>
      <c r="E5" s="204"/>
      <c r="F5" s="204"/>
      <c r="G5" s="204"/>
      <c r="H5" s="204"/>
      <c r="I5" s="204"/>
      <c r="J5" s="204"/>
      <c r="K5" s="204"/>
      <c r="L5" s="204"/>
      <c r="M5" s="204"/>
      <c r="N5" s="204"/>
      <c r="O5" s="204"/>
      <c r="P5" s="204"/>
      <c r="Q5" s="204"/>
      <c r="R5" s="204"/>
      <c r="S5" s="204"/>
      <c r="T5" s="204"/>
      <c r="U5" s="204"/>
      <c r="V5" s="11"/>
      <c r="W5" s="1"/>
    </row>
    <row r="6" spans="1:23" ht="31.2" x14ac:dyDescent="0.6">
      <c r="A6" s="1"/>
      <c r="B6" s="10"/>
      <c r="C6" s="12"/>
      <c r="D6" s="13"/>
      <c r="E6" s="13"/>
      <c r="F6" s="13"/>
      <c r="G6" s="13"/>
      <c r="H6" s="13"/>
      <c r="I6" s="13"/>
      <c r="J6" s="13"/>
      <c r="K6" s="13"/>
      <c r="L6" s="13"/>
      <c r="M6" s="12"/>
      <c r="N6" s="12"/>
      <c r="O6" s="12"/>
      <c r="P6" s="14"/>
      <c r="Q6" s="14"/>
      <c r="R6" s="14"/>
      <c r="S6" s="14"/>
      <c r="T6" s="15"/>
      <c r="U6" s="15"/>
      <c r="V6" s="11"/>
      <c r="W6" s="1"/>
    </row>
    <row r="7" spans="1:23" ht="36.6" x14ac:dyDescent="0.5">
      <c r="A7" s="1"/>
      <c r="B7" s="10"/>
      <c r="C7" s="204" t="str">
        <f>"MODE DE JEU"&amp;"  "&amp;'[4]A RENSEIGNER'!$C$16</f>
        <v>MODE DE JEU  CADRE</v>
      </c>
      <c r="D7" s="204"/>
      <c r="E7" s="204"/>
      <c r="F7" s="204"/>
      <c r="G7" s="204"/>
      <c r="H7" s="204"/>
      <c r="I7" s="204"/>
      <c r="J7" s="204"/>
      <c r="K7" s="204"/>
      <c r="L7" s="204"/>
      <c r="M7" s="204"/>
      <c r="N7" s="204"/>
      <c r="O7" s="204"/>
      <c r="P7" s="204"/>
      <c r="Q7" s="204"/>
      <c r="R7" s="204"/>
      <c r="S7" s="204"/>
      <c r="T7" s="204"/>
      <c r="U7" s="204"/>
      <c r="V7" s="11"/>
      <c r="W7" s="1"/>
    </row>
    <row r="8" spans="1:23" ht="31.2" x14ac:dyDescent="0.6">
      <c r="A8" s="1"/>
      <c r="B8" s="10"/>
      <c r="C8" s="12"/>
      <c r="D8" s="12"/>
      <c r="E8" s="12"/>
      <c r="F8" s="12"/>
      <c r="G8" s="12"/>
      <c r="H8" s="12"/>
      <c r="I8" s="12"/>
      <c r="J8" s="12"/>
      <c r="K8" s="12"/>
      <c r="L8" s="12"/>
      <c r="M8" s="12"/>
      <c r="N8" s="12"/>
      <c r="O8" s="12"/>
      <c r="P8" s="12"/>
      <c r="Q8" s="12"/>
      <c r="R8" s="12"/>
      <c r="S8" s="14"/>
      <c r="T8" s="15"/>
      <c r="U8" s="15"/>
      <c r="V8" s="11"/>
      <c r="W8" s="1"/>
    </row>
    <row r="9" spans="1:23" ht="36.6" x14ac:dyDescent="0.5">
      <c r="A9" s="1"/>
      <c r="B9" s="10"/>
      <c r="C9" s="204" t="str">
        <f>"CATEGORIE"&amp;"  "&amp;'[4]A RENSEIGNER'!$C$17</f>
        <v>CATEGORIE  R1</v>
      </c>
      <c r="D9" s="204"/>
      <c r="E9" s="204"/>
      <c r="F9" s="204"/>
      <c r="G9" s="204"/>
      <c r="H9" s="204"/>
      <c r="I9" s="204"/>
      <c r="J9" s="204"/>
      <c r="K9" s="204"/>
      <c r="L9" s="204"/>
      <c r="M9" s="204"/>
      <c r="N9" s="204"/>
      <c r="O9" s="204"/>
      <c r="P9" s="204"/>
      <c r="Q9" s="204"/>
      <c r="R9" s="204"/>
      <c r="S9" s="204"/>
      <c r="T9" s="204"/>
      <c r="U9" s="204"/>
      <c r="V9" s="16"/>
      <c r="W9" s="1"/>
    </row>
    <row r="10" spans="1:23" ht="31.2" x14ac:dyDescent="0.3">
      <c r="A10" s="1"/>
      <c r="B10" s="17"/>
      <c r="C10" s="12"/>
      <c r="D10" s="12"/>
      <c r="E10" s="12"/>
      <c r="F10" s="12"/>
      <c r="G10" s="12"/>
      <c r="H10" s="12"/>
      <c r="I10" s="12"/>
      <c r="J10" s="12"/>
      <c r="K10" s="12"/>
      <c r="L10" s="12"/>
      <c r="M10" s="12"/>
      <c r="N10" s="12"/>
      <c r="O10" s="12"/>
      <c r="P10" s="12"/>
      <c r="Q10" s="12"/>
      <c r="R10" s="12"/>
      <c r="S10" s="12"/>
      <c r="T10" s="18"/>
      <c r="U10" s="18"/>
      <c r="V10" s="16"/>
      <c r="W10" s="1"/>
    </row>
    <row r="11" spans="1:23" ht="36.6" x14ac:dyDescent="0.5">
      <c r="A11" s="1"/>
      <c r="B11" s="10"/>
      <c r="C11" s="204" t="str">
        <f>"TOURNOI N°"&amp;"  "&amp;'[4]A RENSEIGNER'!$C$14</f>
        <v>TOURNOI N°  1</v>
      </c>
      <c r="D11" s="204"/>
      <c r="E11" s="204"/>
      <c r="F11" s="204"/>
      <c r="G11" s="204"/>
      <c r="H11" s="204"/>
      <c r="I11" s="204"/>
      <c r="J11" s="204"/>
      <c r="K11" s="204"/>
      <c r="L11" s="204"/>
      <c r="M11" s="204"/>
      <c r="N11" s="204"/>
      <c r="O11" s="204"/>
      <c r="P11" s="204"/>
      <c r="Q11" s="204"/>
      <c r="R11" s="204"/>
      <c r="S11" s="204"/>
      <c r="T11" s="204"/>
      <c r="U11" s="204"/>
      <c r="V11" s="11"/>
      <c r="W11" s="1"/>
    </row>
    <row r="12" spans="1:23" ht="31.2" x14ac:dyDescent="0.6">
      <c r="A12" s="1"/>
      <c r="B12" s="10"/>
      <c r="C12" s="12"/>
      <c r="D12" s="13"/>
      <c r="E12" s="13"/>
      <c r="F12" s="13"/>
      <c r="G12" s="13"/>
      <c r="H12" s="13"/>
      <c r="I12" s="13"/>
      <c r="J12" s="13"/>
      <c r="K12" s="13"/>
      <c r="L12" s="13"/>
      <c r="M12" s="12"/>
      <c r="N12" s="12"/>
      <c r="O12" s="12"/>
      <c r="P12" s="14"/>
      <c r="Q12" s="14"/>
      <c r="R12" s="14"/>
      <c r="S12" s="14"/>
      <c r="T12" s="15"/>
      <c r="U12" s="15"/>
      <c r="V12" s="11"/>
      <c r="W12" s="1"/>
    </row>
    <row r="13" spans="1:23" ht="36.6" x14ac:dyDescent="0.5">
      <c r="A13" s="1"/>
      <c r="B13" s="10"/>
      <c r="C13" s="204" t="str">
        <f>"POULE n°"&amp;"  "&amp;'[4]A RENSEIGNER'!$C$15</f>
        <v>POULE n°  4</v>
      </c>
      <c r="D13" s="204"/>
      <c r="E13" s="204"/>
      <c r="F13" s="204"/>
      <c r="G13" s="204"/>
      <c r="H13" s="204"/>
      <c r="I13" s="204"/>
      <c r="J13" s="204"/>
      <c r="K13" s="204"/>
      <c r="L13" s="204"/>
      <c r="M13" s="204"/>
      <c r="N13" s="204"/>
      <c r="O13" s="204"/>
      <c r="P13" s="204"/>
      <c r="Q13" s="204"/>
      <c r="R13" s="204"/>
      <c r="S13" s="204"/>
      <c r="T13" s="204"/>
      <c r="U13" s="204"/>
      <c r="V13" s="11"/>
      <c r="W13" s="1"/>
    </row>
    <row r="14" spans="1:23" ht="31.2" x14ac:dyDescent="0.6">
      <c r="A14" s="1"/>
      <c r="B14" s="10"/>
      <c r="C14" s="12"/>
      <c r="D14" s="12"/>
      <c r="E14" s="12"/>
      <c r="F14" s="12"/>
      <c r="G14" s="12"/>
      <c r="H14" s="12"/>
      <c r="I14" s="12"/>
      <c r="J14" s="12"/>
      <c r="K14" s="12"/>
      <c r="L14" s="12"/>
      <c r="M14" s="12"/>
      <c r="N14" s="12"/>
      <c r="O14" s="12"/>
      <c r="P14" s="12"/>
      <c r="Q14" s="12"/>
      <c r="R14" s="12"/>
      <c r="S14" s="14"/>
      <c r="T14" s="15"/>
      <c r="U14" s="15"/>
      <c r="V14" s="11"/>
      <c r="W14" s="1"/>
    </row>
    <row r="15" spans="1:23" ht="36.6" x14ac:dyDescent="0.5">
      <c r="A15" s="1"/>
      <c r="B15" s="10"/>
      <c r="C15" s="204" t="s">
        <v>0</v>
      </c>
      <c r="D15" s="204"/>
      <c r="E15" s="204"/>
      <c r="F15" s="204"/>
      <c r="G15" s="204"/>
      <c r="H15" s="204"/>
      <c r="I15" s="204"/>
      <c r="J15" s="204"/>
      <c r="K15" s="204"/>
      <c r="L15" s="204"/>
      <c r="M15" s="204"/>
      <c r="N15" s="204"/>
      <c r="O15" s="204"/>
      <c r="P15" s="204"/>
      <c r="Q15" s="204"/>
      <c r="R15" s="204"/>
      <c r="S15" s="204"/>
      <c r="T15" s="204"/>
      <c r="U15" s="204"/>
      <c r="V15" s="11"/>
      <c r="W15" s="1"/>
    </row>
    <row r="16" spans="1:23" ht="16.2" thickBot="1" x14ac:dyDescent="0.35">
      <c r="A16" s="1"/>
      <c r="B16" s="19"/>
      <c r="C16" s="2"/>
      <c r="D16" s="3"/>
      <c r="E16" s="3"/>
      <c r="F16" s="3"/>
      <c r="G16" s="3"/>
      <c r="H16" s="3"/>
      <c r="I16" s="3"/>
      <c r="J16" s="3"/>
      <c r="K16" s="3"/>
      <c r="L16" s="3"/>
      <c r="M16" s="2"/>
      <c r="N16" s="2"/>
      <c r="O16" s="2"/>
      <c r="P16" s="1"/>
      <c r="Q16" s="1"/>
      <c r="R16" s="1"/>
      <c r="S16" s="1"/>
      <c r="T16" s="1"/>
      <c r="U16" s="1"/>
      <c r="V16" s="20"/>
      <c r="W16" s="1"/>
    </row>
    <row r="17" spans="1:23" ht="60.75" customHeight="1" thickTop="1" thickBot="1" x14ac:dyDescent="0.35">
      <c r="A17" s="1"/>
      <c r="B17" s="19"/>
      <c r="C17" s="21" t="s">
        <v>1</v>
      </c>
      <c r="D17" s="205" t="str">
        <f>C18</f>
        <v>BOISSET Jean-Pierre</v>
      </c>
      <c r="E17" s="205"/>
      <c r="F17" s="205"/>
      <c r="G17" s="206" t="str">
        <f>C22&amp;"  "&amp;"match 1"</f>
        <v>PEYROLE Philippe  match 1</v>
      </c>
      <c r="H17" s="207"/>
      <c r="I17" s="208"/>
      <c r="J17" s="206" t="str">
        <f>C22&amp;"  "&amp;"match 2"</f>
        <v>PEYROLE Philippe  match 2</v>
      </c>
      <c r="K17" s="207"/>
      <c r="L17" s="208"/>
      <c r="M17" s="22" t="s">
        <v>2</v>
      </c>
      <c r="N17" s="209" t="s">
        <v>3</v>
      </c>
      <c r="O17" s="210"/>
      <c r="P17" s="23" t="s">
        <v>4</v>
      </c>
      <c r="Q17" s="24" t="s">
        <v>5</v>
      </c>
      <c r="R17" s="25" t="s">
        <v>6</v>
      </c>
      <c r="S17" s="26" t="s">
        <v>7</v>
      </c>
      <c r="T17" s="26" t="s">
        <v>8</v>
      </c>
      <c r="U17" s="27" t="s">
        <v>9</v>
      </c>
      <c r="V17" s="20"/>
      <c r="W17" s="1"/>
    </row>
    <row r="18" spans="1:23" ht="45" customHeight="1" thickTop="1" x14ac:dyDescent="0.3">
      <c r="A18" s="1"/>
      <c r="B18" s="19"/>
      <c r="C18" s="28" t="str">
        <f>IF(ISBLANK('[4]A RENSEIGNER'!B41),"",('[4]A RENSEIGNER'!B41))</f>
        <v>BOISSET Jean-Pierre</v>
      </c>
      <c r="D18" s="29"/>
      <c r="E18" s="30"/>
      <c r="F18" s="31"/>
      <c r="G18" s="32">
        <f>IF(ISBLANK('[4]POULE DE 2'!E28),"",'[4]POULE DE 2'!E28)</f>
        <v>42</v>
      </c>
      <c r="H18" s="32"/>
      <c r="I18" s="32">
        <f>IF(ISBLANK('[4]POULE DE 2'!F28),"",'[4]POULE DE 2'!F28)</f>
        <v>35</v>
      </c>
      <c r="J18" s="32">
        <f>IF(ISBLANK('[4]POULE DE 2'!E36),"",'[4]POULE DE 2'!E36)</f>
        <v>20</v>
      </c>
      <c r="K18" s="32"/>
      <c r="L18" s="33">
        <f>IF(ISBLANK('[4]POULE DE 2'!E36),"",'[4]POULE DE 2'!F36)</f>
        <v>16</v>
      </c>
      <c r="M18" s="34">
        <f>IF('[4]POULE DE 2'!R28=0,"",'[4]POULE DE 2'!R28)</f>
        <v>62</v>
      </c>
      <c r="N18" s="211">
        <f>IF('[4]POULE DE 2'!S28=0,"",'[4]POULE DE 2'!S28)</f>
        <v>51</v>
      </c>
      <c r="O18" s="212"/>
      <c r="P18" s="35">
        <f>IF(ISERROR('[4]POULE DE 2'!T28),"",'[4]POULE DE 2'!T28)</f>
        <v>1.2156862745098038</v>
      </c>
      <c r="Q18" s="213">
        <f>IF(ISERROR('[4]POULE DE 3 '!W28),"",'[4]POULE DE 2'!W28)</f>
        <v>0</v>
      </c>
      <c r="R18" s="215" t="str">
        <f>IF(ISERROR('[4]POULE DE 3 '!Y28),"",IF(ISBLANK('[4]A RENSEIGNER'!B41),"",IF('[4]POULE DE 2'!Y28=1,'[4]POULE DE 2'!Y28&amp;"er",'[4]POULE DE 2'!Y28&amp;"ème")))</f>
        <v>2ème</v>
      </c>
      <c r="S18" s="216">
        <f>IF(ISERROR('[4]POULE DE 3 '!Z28),"",'[4]POULE DE 2'!Z28)</f>
        <v>5</v>
      </c>
      <c r="T18" s="216">
        <f>IF(ISBLANK(C18),"",'[4]POULE DE 2'!AG28)</f>
        <v>0</v>
      </c>
      <c r="U18" s="188">
        <f>IF(ISERROR('[4]POULE DE 2'!AH28),"",'[4]POULE DE 2'!AH28)</f>
        <v>5</v>
      </c>
      <c r="V18" s="20"/>
      <c r="W18" s="1"/>
    </row>
    <row r="19" spans="1:23" ht="45" customHeight="1" x14ac:dyDescent="0.3">
      <c r="A19" s="1"/>
      <c r="B19" s="19"/>
      <c r="C19" s="99" t="str">
        <f>'[4]A RENSEIGNER'!C41</f>
        <v>R1</v>
      </c>
      <c r="D19" s="37"/>
      <c r="E19" s="38"/>
      <c r="F19" s="39"/>
      <c r="G19" s="40"/>
      <c r="H19" s="40">
        <f>'[4]POULE DE 2'!J28</f>
        <v>0</v>
      </c>
      <c r="I19" s="40"/>
      <c r="J19" s="40"/>
      <c r="K19" s="40">
        <f>'[4]POULE DE 2'!J36</f>
        <v>0</v>
      </c>
      <c r="L19" s="41"/>
      <c r="M19" s="190" t="s">
        <v>10</v>
      </c>
      <c r="N19" s="191"/>
      <c r="O19" s="192" t="s">
        <v>11</v>
      </c>
      <c r="P19" s="193"/>
      <c r="Q19" s="213"/>
      <c r="R19" s="216"/>
      <c r="S19" s="216"/>
      <c r="T19" s="216"/>
      <c r="U19" s="188"/>
      <c r="V19" s="20"/>
      <c r="W19" s="1"/>
    </row>
    <row r="20" spans="1:23" ht="45" customHeight="1" thickBot="1" x14ac:dyDescent="0.35">
      <c r="A20" s="1"/>
      <c r="B20" s="19"/>
      <c r="C20" s="42" t="str">
        <f>'[4]A RENSEIGNER'!D41</f>
        <v>ABASM</v>
      </c>
      <c r="D20" s="43"/>
      <c r="E20" s="44"/>
      <c r="F20" s="45"/>
      <c r="G20" s="46">
        <f>'[4]POULE DE 2'!I28</f>
        <v>1.2</v>
      </c>
      <c r="H20" s="47"/>
      <c r="I20" s="47">
        <f>IF(ISBLANK('[4]POULE DE 2'!G28),"",'[4]POULE DE 2'!G28)</f>
        <v>6</v>
      </c>
      <c r="J20" s="46">
        <f>'[4]POULE DE 2'!I36</f>
        <v>1.25</v>
      </c>
      <c r="K20" s="47"/>
      <c r="L20" s="48">
        <f>IF(ISBLANK('[4]POULE DE 2'!E36),"",'[4]POULE DE 2'!G36)</f>
        <v>7</v>
      </c>
      <c r="M20" s="194" t="str">
        <f>IF('[4]POULE DE 2'!U28=0,"",'[4]POULE DE 2'!U28)</f>
        <v/>
      </c>
      <c r="N20" s="195"/>
      <c r="O20" s="196">
        <f>IF('[4]POULE DE 2'!V28=0,"",'[4]POULE DE 2'!V28)</f>
        <v>7</v>
      </c>
      <c r="P20" s="197"/>
      <c r="Q20" s="214"/>
      <c r="R20" s="217"/>
      <c r="S20" s="217"/>
      <c r="T20" s="217"/>
      <c r="U20" s="189"/>
      <c r="V20" s="20"/>
      <c r="W20" s="1"/>
    </row>
    <row r="21" spans="1:23" ht="60.75" customHeight="1" thickTop="1" thickBot="1" x14ac:dyDescent="0.35">
      <c r="A21" s="1"/>
      <c r="B21" s="19"/>
      <c r="C21" s="21" t="s">
        <v>1</v>
      </c>
      <c r="D21" s="198" t="str">
        <f>C18&amp;"  "&amp;"match 1"</f>
        <v>BOISSET Jean-Pierre  match 1</v>
      </c>
      <c r="E21" s="199"/>
      <c r="F21" s="200"/>
      <c r="G21" s="201" t="str">
        <f>C22</f>
        <v>PEYROLE Philippe</v>
      </c>
      <c r="H21" s="201"/>
      <c r="I21" s="201"/>
      <c r="J21" s="198" t="str">
        <f>C18&amp;"  "&amp;"match 2"</f>
        <v>BOISSET Jean-Pierre  match 2</v>
      </c>
      <c r="K21" s="199"/>
      <c r="L21" s="200"/>
      <c r="M21" s="49" t="s">
        <v>2</v>
      </c>
      <c r="N21" s="202" t="s">
        <v>3</v>
      </c>
      <c r="O21" s="203"/>
      <c r="P21" s="50" t="s">
        <v>4</v>
      </c>
      <c r="Q21" s="24" t="s">
        <v>5</v>
      </c>
      <c r="R21" s="25" t="s">
        <v>6</v>
      </c>
      <c r="S21" s="26" t="s">
        <v>12</v>
      </c>
      <c r="T21" s="26" t="s">
        <v>8</v>
      </c>
      <c r="U21" s="27" t="s">
        <v>9</v>
      </c>
      <c r="V21" s="20"/>
      <c r="W21" s="1"/>
    </row>
    <row r="22" spans="1:23" ht="42" customHeight="1" thickTop="1" x14ac:dyDescent="0.3">
      <c r="A22" s="1"/>
      <c r="B22" s="19"/>
      <c r="C22" s="51" t="str">
        <f>IF(ISBLANK('[4]A RENSEIGNER'!B42),"",'[4]A RENSEIGNER'!B42)</f>
        <v>PEYROLE Philippe</v>
      </c>
      <c r="D22" s="52">
        <f>IF(ISBLANK('[4]POULE DE 2'!E29),"",'[4]POULE DE 2'!E29)</f>
        <v>57</v>
      </c>
      <c r="E22" s="52"/>
      <c r="F22" s="52">
        <f>'[4]POULE DE 2'!F29</f>
        <v>35</v>
      </c>
      <c r="G22" s="53"/>
      <c r="H22" s="54"/>
      <c r="I22" s="55"/>
      <c r="J22" s="52">
        <f>IF(ISBLANK('[4]POULE DE 2'!E37),"",'[4]POULE DE 2'!E37)</f>
        <v>80</v>
      </c>
      <c r="K22" s="52"/>
      <c r="L22" s="56">
        <f>'[4]POULE DE 2'!F37</f>
        <v>16</v>
      </c>
      <c r="M22" s="57">
        <f>IF('[4]POULE DE 2'!R29=0,"",'[4]POULE DE 2'!R29)</f>
        <v>137</v>
      </c>
      <c r="N22" s="173">
        <f>IF(ISERROR('[4]POULE DE 2'!S29=0),"",'[4]POULE DE 2'!S29)</f>
        <v>51</v>
      </c>
      <c r="O22" s="174"/>
      <c r="P22" s="58">
        <f>IF(ISERROR('[4]POULE DE 2'!T29),"",'[4]POULE DE 2'!T29)</f>
        <v>2.6862745098039214</v>
      </c>
      <c r="Q22" s="175">
        <f>IF(ISERROR('[4]POULE DE 3 '!W29),"",'[4]POULE DE 2'!W29)</f>
        <v>4</v>
      </c>
      <c r="R22" s="177" t="str">
        <f>IF(ISERROR('[4]POULE DE 3 '!Y29),"",IF(ISBLANK('[4]A RENSEIGNER'!B42),"",IF('[4]POULE DE 2'!Y29=1,'[4]POULE DE 2'!Y29&amp;"er",'[4]POULE DE 2'!Y29&amp;"ème")))</f>
        <v>1er</v>
      </c>
      <c r="S22" s="178">
        <f>IF(ISERROR('[4]POULE DE 3 '!Z29),"",'[4]POULE DE 2'!Z29)</f>
        <v>8</v>
      </c>
      <c r="T22" s="178">
        <f>IF(ISBLANK(C22),"",'[4]POULE DE 2'!AG29)</f>
        <v>3</v>
      </c>
      <c r="U22" s="180">
        <f>IF(ISERROR('[4]POULE DE 2'!AH29),"",'[4]POULE DE 2'!AH29)</f>
        <v>11</v>
      </c>
      <c r="V22" s="20"/>
      <c r="W22" s="1"/>
    </row>
    <row r="23" spans="1:23" ht="42" customHeight="1" x14ac:dyDescent="0.3">
      <c r="A23" s="1"/>
      <c r="B23" s="19"/>
      <c r="C23" s="100" t="str">
        <f>'[4]A RENSEIGNER'!C42</f>
        <v>R1</v>
      </c>
      <c r="D23" s="60"/>
      <c r="E23" s="60">
        <f>'[4]POULE DE 2'!J29</f>
        <v>2</v>
      </c>
      <c r="F23" s="60"/>
      <c r="G23" s="61"/>
      <c r="H23" s="62"/>
      <c r="I23" s="63"/>
      <c r="J23" s="60"/>
      <c r="K23" s="60">
        <f>'[4]POULE DE 2'!J37</f>
        <v>2</v>
      </c>
      <c r="L23" s="64"/>
      <c r="M23" s="182" t="s">
        <v>10</v>
      </c>
      <c r="N23" s="183"/>
      <c r="O23" s="65"/>
      <c r="P23" s="66" t="s">
        <v>11</v>
      </c>
      <c r="Q23" s="175"/>
      <c r="R23" s="178"/>
      <c r="S23" s="178"/>
      <c r="T23" s="178"/>
      <c r="U23" s="180"/>
      <c r="V23" s="20"/>
      <c r="W23" s="1"/>
    </row>
    <row r="24" spans="1:23" ht="42" customHeight="1" thickBot="1" x14ac:dyDescent="0.35">
      <c r="A24" s="1"/>
      <c r="B24" s="19"/>
      <c r="C24" s="67" t="str">
        <f>'[4]A RENSEIGNER'!D42</f>
        <v>LIVRY</v>
      </c>
      <c r="D24" s="68">
        <f>'[4]POULE DE 2'!I29</f>
        <v>1.6285714285714286</v>
      </c>
      <c r="E24" s="69"/>
      <c r="F24" s="69">
        <f>IF(ISBLANK('[4]POULE DE 2'!G29),"",'[4]POULE DE 2'!G29)</f>
        <v>5</v>
      </c>
      <c r="G24" s="70"/>
      <c r="H24" s="71"/>
      <c r="I24" s="72"/>
      <c r="J24" s="68">
        <f>'[4]POULE DE 2'!I37</f>
        <v>5</v>
      </c>
      <c r="K24" s="69"/>
      <c r="L24" s="73">
        <f>IF(ISBLANK('[4]POULE DE 2'!G37),"",'[4]POULE DE 2'!G37)</f>
        <v>17</v>
      </c>
      <c r="M24" s="184">
        <f>IF('[4]POULE DE 2'!U29=0,"",'[4]POULE DE 2'!U29)</f>
        <v>5</v>
      </c>
      <c r="N24" s="185"/>
      <c r="O24" s="186">
        <f>IF('[4]POULE DE 2'!V29=0,"",'[4]POULE DE 2'!V29)</f>
        <v>17</v>
      </c>
      <c r="P24" s="187"/>
      <c r="Q24" s="176"/>
      <c r="R24" s="179"/>
      <c r="S24" s="179"/>
      <c r="T24" s="179"/>
      <c r="U24" s="181"/>
      <c r="V24" s="20"/>
      <c r="W24" s="1"/>
    </row>
    <row r="25" spans="1:23" ht="16.2" thickTop="1" x14ac:dyDescent="0.3">
      <c r="A25" s="1"/>
      <c r="B25" s="19"/>
      <c r="C25" s="2"/>
      <c r="D25" s="3"/>
      <c r="E25" s="3"/>
      <c r="F25" s="3"/>
      <c r="G25" s="3"/>
      <c r="H25" s="3"/>
      <c r="I25" s="3"/>
      <c r="J25" s="3"/>
      <c r="K25" s="3"/>
      <c r="L25" s="3"/>
      <c r="M25" s="2"/>
      <c r="N25" s="2"/>
      <c r="O25" s="2"/>
      <c r="P25" s="1"/>
      <c r="Q25" s="1"/>
      <c r="R25" s="1"/>
      <c r="S25" s="1"/>
      <c r="T25" s="1"/>
      <c r="U25" s="1"/>
      <c r="V25" s="20"/>
      <c r="W25" s="1"/>
    </row>
    <row r="26" spans="1:23" ht="16.2" thickBot="1" x14ac:dyDescent="0.35">
      <c r="A26" s="1"/>
      <c r="B26" s="94"/>
      <c r="C26" s="95"/>
      <c r="D26" s="96"/>
      <c r="E26" s="96"/>
      <c r="F26" s="96"/>
      <c r="G26" s="96"/>
      <c r="H26" s="96"/>
      <c r="I26" s="96"/>
      <c r="J26" s="96"/>
      <c r="K26" s="96"/>
      <c r="L26" s="96"/>
      <c r="M26" s="95"/>
      <c r="N26" s="95"/>
      <c r="O26" s="95"/>
      <c r="P26" s="97"/>
      <c r="Q26" s="97"/>
      <c r="R26" s="97"/>
      <c r="S26" s="97"/>
      <c r="T26" s="97"/>
      <c r="U26" s="97"/>
      <c r="V26" s="98"/>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s>
  <conditionalFormatting sqref="H19 K19 E23 K23">
    <cfRule type="cellIs" dxfId="33" priority="7" operator="equal">
      <formula>0</formula>
    </cfRule>
    <cfRule type="cellIs" dxfId="32" priority="8" operator="equal">
      <formula>2</formula>
    </cfRule>
    <cfRule type="cellIs" dxfId="31" priority="9" operator="equal">
      <formula>1</formula>
    </cfRule>
  </conditionalFormatting>
  <conditionalFormatting sqref="H19 K19 K23 E23">
    <cfRule type="containsErrors" dxfId="30" priority="6">
      <formula>ISERROR(E19)</formula>
    </cfRule>
  </conditionalFormatting>
  <conditionalFormatting sqref="C18">
    <cfRule type="expression" dxfId="29" priority="5">
      <formula>$R$18="1er"</formula>
    </cfRule>
  </conditionalFormatting>
  <conditionalFormatting sqref="R22:R24 R18:R20">
    <cfRule type="containsText" dxfId="28" priority="4" operator="containsText" text="1er">
      <formula>NOT(ISERROR(SEARCH("1er",R18)))</formula>
    </cfRule>
  </conditionalFormatting>
  <conditionalFormatting sqref="C22">
    <cfRule type="expression" dxfId="27" priority="3">
      <formula>$R$22="1er"</formula>
    </cfRule>
  </conditionalFormatting>
  <conditionalFormatting sqref="C19">
    <cfRule type="expression" dxfId="26" priority="2">
      <formula>$BK$95="1er"</formula>
    </cfRule>
  </conditionalFormatting>
  <conditionalFormatting sqref="C20">
    <cfRule type="expression" dxfId="25"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BF9C-44F9-4FA5-8F36-6DE7876E66DE}">
  <sheetPr>
    <tabColor theme="5" tint="0.39997558519241921"/>
    <pageSetUpPr fitToPage="1"/>
  </sheetPr>
  <dimension ref="A1:W30"/>
  <sheetViews>
    <sheetView showGridLines="0" topLeftCell="A13" zoomScale="46" zoomScaleNormal="46" workbookViewId="0">
      <selection activeCell="K30" sqref="K30"/>
    </sheetView>
  </sheetViews>
  <sheetFormatPr baseColWidth="10" defaultRowHeight="15.6" x14ac:dyDescent="0.3"/>
  <cols>
    <col min="1" max="1" width="18.5546875" style="4" customWidth="1"/>
    <col min="2" max="2" width="6.33203125" style="4" customWidth="1"/>
    <col min="3" max="3" width="32.44140625" style="4" customWidth="1"/>
    <col min="4" max="4" width="11.5546875" style="4"/>
    <col min="5" max="5" width="7.77734375" style="4" customWidth="1"/>
    <col min="6" max="6" width="10.77734375" style="4" customWidth="1"/>
    <col min="7" max="7" width="11.33203125" style="4" customWidth="1"/>
    <col min="8" max="9" width="8" style="4" customWidth="1"/>
    <col min="10" max="10" width="11.5546875" style="4"/>
    <col min="11" max="11" width="8" style="4" customWidth="1"/>
    <col min="12" max="12" width="16.109375" style="4" customWidth="1"/>
    <col min="13" max="15" width="11.5546875" style="4"/>
    <col min="16" max="16" width="16.88671875" style="4" bestFit="1" customWidth="1"/>
    <col min="17" max="18" width="11.5546875" style="4"/>
    <col min="19" max="19" width="17.44140625" style="4" customWidth="1"/>
    <col min="20" max="20" width="14.109375" style="4" customWidth="1"/>
    <col min="21" max="21" width="20.21875" style="4" customWidth="1"/>
    <col min="22" max="22" width="5" style="4" customWidth="1"/>
    <col min="23" max="16384" width="11.5546875" style="4"/>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5"/>
      <c r="C2" s="6"/>
      <c r="D2" s="7"/>
      <c r="E2" s="7"/>
      <c r="F2" s="7"/>
      <c r="G2" s="7"/>
      <c r="H2" s="7"/>
      <c r="I2" s="7"/>
      <c r="J2" s="7"/>
      <c r="K2" s="7"/>
      <c r="L2" s="7"/>
      <c r="M2" s="6"/>
      <c r="N2" s="6"/>
      <c r="O2" s="6"/>
      <c r="P2" s="8"/>
      <c r="Q2" s="8"/>
      <c r="R2" s="8"/>
      <c r="S2" s="8"/>
      <c r="T2" s="8"/>
      <c r="U2" s="8"/>
      <c r="V2" s="9"/>
      <c r="W2" s="1"/>
    </row>
    <row r="3" spans="1:23" ht="36.6" x14ac:dyDescent="0.5">
      <c r="A3" s="1"/>
      <c r="B3" s="10"/>
      <c r="C3" s="218">
        <f>'[3]A RENSEIGNER'!$C$11</f>
        <v>44520</v>
      </c>
      <c r="D3" s="218"/>
      <c r="E3" s="218"/>
      <c r="F3" s="218"/>
      <c r="G3" s="218"/>
      <c r="H3" s="218"/>
      <c r="I3" s="218"/>
      <c r="J3" s="218"/>
      <c r="K3" s="218"/>
      <c r="L3" s="218"/>
      <c r="M3" s="218"/>
      <c r="N3" s="218"/>
      <c r="O3" s="218"/>
      <c r="P3" s="218"/>
      <c r="Q3" s="218"/>
      <c r="R3" s="218"/>
      <c r="S3" s="218"/>
      <c r="T3" s="218"/>
      <c r="U3" s="218"/>
      <c r="V3" s="11"/>
      <c r="W3" s="1"/>
    </row>
    <row r="4" spans="1:23" ht="31.2" x14ac:dyDescent="0.6">
      <c r="A4" s="1"/>
      <c r="B4" s="10"/>
      <c r="C4" s="12"/>
      <c r="D4" s="13"/>
      <c r="E4" s="13"/>
      <c r="F4" s="13"/>
      <c r="G4" s="13"/>
      <c r="H4" s="13"/>
      <c r="I4" s="13"/>
      <c r="J4" s="13"/>
      <c r="K4" s="13"/>
      <c r="L4" s="13"/>
      <c r="M4" s="12"/>
      <c r="N4" s="12"/>
      <c r="O4" s="12"/>
      <c r="P4" s="14"/>
      <c r="Q4" s="14"/>
      <c r="R4" s="14"/>
      <c r="S4" s="14"/>
      <c r="T4" s="15"/>
      <c r="U4" s="15"/>
      <c r="V4" s="11"/>
      <c r="W4" s="1"/>
    </row>
    <row r="5" spans="1:23" ht="36.6" x14ac:dyDescent="0.5">
      <c r="A5" s="1"/>
      <c r="B5" s="10"/>
      <c r="C5" s="204" t="str">
        <f>'[3]A RENSEIGNER'!$C$12</f>
        <v>ABMA</v>
      </c>
      <c r="D5" s="204"/>
      <c r="E5" s="204"/>
      <c r="F5" s="204"/>
      <c r="G5" s="204"/>
      <c r="H5" s="204"/>
      <c r="I5" s="204"/>
      <c r="J5" s="204"/>
      <c r="K5" s="204"/>
      <c r="L5" s="204"/>
      <c r="M5" s="204"/>
      <c r="N5" s="204"/>
      <c r="O5" s="204"/>
      <c r="P5" s="204"/>
      <c r="Q5" s="204"/>
      <c r="R5" s="204"/>
      <c r="S5" s="204"/>
      <c r="T5" s="204"/>
      <c r="U5" s="204"/>
      <c r="V5" s="11"/>
      <c r="W5" s="1"/>
    </row>
    <row r="6" spans="1:23" ht="31.2" x14ac:dyDescent="0.6">
      <c r="A6" s="1"/>
      <c r="B6" s="10"/>
      <c r="C6" s="12"/>
      <c r="D6" s="13"/>
      <c r="E6" s="13"/>
      <c r="F6" s="13"/>
      <c r="G6" s="13"/>
      <c r="H6" s="13"/>
      <c r="I6" s="13"/>
      <c r="J6" s="13"/>
      <c r="K6" s="13"/>
      <c r="L6" s="13"/>
      <c r="M6" s="12"/>
      <c r="N6" s="12"/>
      <c r="O6" s="12"/>
      <c r="P6" s="14"/>
      <c r="Q6" s="14"/>
      <c r="R6" s="14"/>
      <c r="S6" s="14"/>
      <c r="T6" s="15"/>
      <c r="U6" s="15"/>
      <c r="V6" s="11"/>
      <c r="W6" s="1"/>
    </row>
    <row r="7" spans="1:23" ht="36.6" x14ac:dyDescent="0.5">
      <c r="A7" s="1"/>
      <c r="B7" s="10"/>
      <c r="C7" s="204" t="str">
        <f>"MODE DE JEU"&amp;"  "&amp;'[3]A RENSEIGNER'!$C$16</f>
        <v>MODE DE JEU  CADRE</v>
      </c>
      <c r="D7" s="204"/>
      <c r="E7" s="204"/>
      <c r="F7" s="204"/>
      <c r="G7" s="204"/>
      <c r="H7" s="204"/>
      <c r="I7" s="204"/>
      <c r="J7" s="204"/>
      <c r="K7" s="204"/>
      <c r="L7" s="204"/>
      <c r="M7" s="204"/>
      <c r="N7" s="204"/>
      <c r="O7" s="204"/>
      <c r="P7" s="204"/>
      <c r="Q7" s="204"/>
      <c r="R7" s="204"/>
      <c r="S7" s="204"/>
      <c r="T7" s="204"/>
      <c r="U7" s="204"/>
      <c r="V7" s="11"/>
      <c r="W7" s="1"/>
    </row>
    <row r="8" spans="1:23" ht="31.2" x14ac:dyDescent="0.6">
      <c r="A8" s="1"/>
      <c r="B8" s="10"/>
      <c r="C8" s="12"/>
      <c r="D8" s="12"/>
      <c r="E8" s="12"/>
      <c r="F8" s="12"/>
      <c r="G8" s="12"/>
      <c r="H8" s="12"/>
      <c r="I8" s="12"/>
      <c r="J8" s="12"/>
      <c r="K8" s="12"/>
      <c r="L8" s="12"/>
      <c r="M8" s="12"/>
      <c r="N8" s="12"/>
      <c r="O8" s="12"/>
      <c r="P8" s="12"/>
      <c r="Q8" s="12"/>
      <c r="R8" s="12"/>
      <c r="S8" s="14"/>
      <c r="T8" s="15"/>
      <c r="U8" s="15"/>
      <c r="V8" s="11"/>
      <c r="W8" s="1"/>
    </row>
    <row r="9" spans="1:23" ht="36.6" x14ac:dyDescent="0.5">
      <c r="A9" s="1"/>
      <c r="B9" s="10"/>
      <c r="C9" s="204" t="str">
        <f>"CATEGORIE"&amp;"  "&amp;'[3]A RENSEIGNER'!$C$17</f>
        <v>CATEGORIE  R1</v>
      </c>
      <c r="D9" s="204"/>
      <c r="E9" s="204"/>
      <c r="F9" s="204"/>
      <c r="G9" s="204"/>
      <c r="H9" s="204"/>
      <c r="I9" s="204"/>
      <c r="J9" s="204"/>
      <c r="K9" s="204"/>
      <c r="L9" s="204"/>
      <c r="M9" s="204"/>
      <c r="N9" s="204"/>
      <c r="O9" s="204"/>
      <c r="P9" s="204"/>
      <c r="Q9" s="204"/>
      <c r="R9" s="204"/>
      <c r="S9" s="204"/>
      <c r="T9" s="204"/>
      <c r="U9" s="204"/>
      <c r="V9" s="16"/>
      <c r="W9" s="1"/>
    </row>
    <row r="10" spans="1:23" ht="31.2" x14ac:dyDescent="0.3">
      <c r="A10" s="1"/>
      <c r="B10" s="17"/>
      <c r="C10" s="12"/>
      <c r="D10" s="12"/>
      <c r="E10" s="12"/>
      <c r="F10" s="12"/>
      <c r="G10" s="12"/>
      <c r="H10" s="12"/>
      <c r="I10" s="12"/>
      <c r="J10" s="12"/>
      <c r="K10" s="12"/>
      <c r="L10" s="12"/>
      <c r="M10" s="12"/>
      <c r="N10" s="12"/>
      <c r="O10" s="12"/>
      <c r="P10" s="12"/>
      <c r="Q10" s="12"/>
      <c r="R10" s="12"/>
      <c r="S10" s="12"/>
      <c r="T10" s="18"/>
      <c r="U10" s="18"/>
      <c r="V10" s="16"/>
      <c r="W10" s="1"/>
    </row>
    <row r="11" spans="1:23" ht="36.6" x14ac:dyDescent="0.5">
      <c r="A11" s="1"/>
      <c r="B11" s="10"/>
      <c r="C11" s="204" t="str">
        <f>"TOURNOI N°"&amp;"  "&amp;'[3]A RENSEIGNER'!$C$14</f>
        <v>TOURNOI N°  1</v>
      </c>
      <c r="D11" s="204"/>
      <c r="E11" s="204"/>
      <c r="F11" s="204"/>
      <c r="G11" s="204"/>
      <c r="H11" s="204"/>
      <c r="I11" s="204"/>
      <c r="J11" s="204"/>
      <c r="K11" s="204"/>
      <c r="L11" s="204"/>
      <c r="M11" s="204"/>
      <c r="N11" s="204"/>
      <c r="O11" s="204"/>
      <c r="P11" s="204"/>
      <c r="Q11" s="204"/>
      <c r="R11" s="204"/>
      <c r="S11" s="204"/>
      <c r="T11" s="204"/>
      <c r="U11" s="204"/>
      <c r="V11" s="11"/>
      <c r="W11" s="1"/>
    </row>
    <row r="12" spans="1:23" ht="31.2" x14ac:dyDescent="0.6">
      <c r="A12" s="1"/>
      <c r="B12" s="10"/>
      <c r="C12" s="12"/>
      <c r="D12" s="13"/>
      <c r="E12" s="13"/>
      <c r="F12" s="13"/>
      <c r="G12" s="13"/>
      <c r="H12" s="13"/>
      <c r="I12" s="13"/>
      <c r="J12" s="13"/>
      <c r="K12" s="13"/>
      <c r="L12" s="13"/>
      <c r="M12" s="12"/>
      <c r="N12" s="12"/>
      <c r="O12" s="12"/>
      <c r="P12" s="14"/>
      <c r="Q12" s="14"/>
      <c r="R12" s="14"/>
      <c r="S12" s="14"/>
      <c r="T12" s="15"/>
      <c r="U12" s="15"/>
      <c r="V12" s="11"/>
      <c r="W12" s="1"/>
    </row>
    <row r="13" spans="1:23" ht="36.6" x14ac:dyDescent="0.5">
      <c r="A13" s="1"/>
      <c r="B13" s="10"/>
      <c r="C13" s="204" t="str">
        <f>"POULE n°"&amp;"  "&amp;'[3]A RENSEIGNER'!$C$15</f>
        <v>POULE n°  3</v>
      </c>
      <c r="D13" s="204"/>
      <c r="E13" s="204"/>
      <c r="F13" s="204"/>
      <c r="G13" s="204"/>
      <c r="H13" s="204"/>
      <c r="I13" s="204"/>
      <c r="J13" s="204"/>
      <c r="K13" s="204"/>
      <c r="L13" s="204"/>
      <c r="M13" s="204"/>
      <c r="N13" s="204"/>
      <c r="O13" s="204"/>
      <c r="P13" s="204"/>
      <c r="Q13" s="204"/>
      <c r="R13" s="204"/>
      <c r="S13" s="204"/>
      <c r="T13" s="204"/>
      <c r="U13" s="204"/>
      <c r="V13" s="11"/>
      <c r="W13" s="1"/>
    </row>
    <row r="14" spans="1:23" ht="31.2" x14ac:dyDescent="0.6">
      <c r="A14" s="1"/>
      <c r="B14" s="10"/>
      <c r="C14" s="12"/>
      <c r="D14" s="12"/>
      <c r="E14" s="12"/>
      <c r="F14" s="12"/>
      <c r="G14" s="12"/>
      <c r="H14" s="12"/>
      <c r="I14" s="12"/>
      <c r="J14" s="12"/>
      <c r="K14" s="12"/>
      <c r="L14" s="12"/>
      <c r="M14" s="12"/>
      <c r="N14" s="12"/>
      <c r="O14" s="12"/>
      <c r="P14" s="12"/>
      <c r="Q14" s="12"/>
      <c r="R14" s="12"/>
      <c r="S14" s="14"/>
      <c r="T14" s="15"/>
      <c r="U14" s="15"/>
      <c r="V14" s="11"/>
      <c r="W14" s="1"/>
    </row>
    <row r="15" spans="1:23" ht="36.6" x14ac:dyDescent="0.5">
      <c r="A15" s="1"/>
      <c r="B15" s="10"/>
      <c r="C15" s="204" t="s">
        <v>0</v>
      </c>
      <c r="D15" s="204"/>
      <c r="E15" s="204"/>
      <c r="F15" s="204"/>
      <c r="G15" s="204"/>
      <c r="H15" s="204"/>
      <c r="I15" s="204"/>
      <c r="J15" s="204"/>
      <c r="K15" s="204"/>
      <c r="L15" s="204"/>
      <c r="M15" s="204"/>
      <c r="N15" s="204"/>
      <c r="O15" s="204"/>
      <c r="P15" s="204"/>
      <c r="Q15" s="204"/>
      <c r="R15" s="204"/>
      <c r="S15" s="204"/>
      <c r="T15" s="204"/>
      <c r="U15" s="204"/>
      <c r="V15" s="11"/>
      <c r="W15" s="1"/>
    </row>
    <row r="16" spans="1:23" ht="16.2" thickBot="1" x14ac:dyDescent="0.35">
      <c r="A16" s="1"/>
      <c r="B16" s="19"/>
      <c r="C16" s="2"/>
      <c r="D16" s="3"/>
      <c r="E16" s="3"/>
      <c r="F16" s="3"/>
      <c r="G16" s="3"/>
      <c r="H16" s="3"/>
      <c r="I16" s="3"/>
      <c r="J16" s="3"/>
      <c r="K16" s="3"/>
      <c r="L16" s="3"/>
      <c r="M16" s="2"/>
      <c r="N16" s="2"/>
      <c r="O16" s="2"/>
      <c r="P16" s="1"/>
      <c r="Q16" s="1"/>
      <c r="R16" s="1"/>
      <c r="S16" s="1"/>
      <c r="T16" s="1"/>
      <c r="U16" s="1"/>
      <c r="V16" s="20"/>
      <c r="W16" s="1"/>
    </row>
    <row r="17" spans="1:23" ht="60.75" customHeight="1" thickTop="1" thickBot="1" x14ac:dyDescent="0.35">
      <c r="A17" s="1"/>
      <c r="B17" s="19"/>
      <c r="C17" s="21" t="s">
        <v>1</v>
      </c>
      <c r="D17" s="205" t="str">
        <f>C18</f>
        <v>MA PHUOC Bich</v>
      </c>
      <c r="E17" s="205"/>
      <c r="F17" s="205"/>
      <c r="G17" s="206" t="str">
        <f>C22&amp;"  "&amp;"match 1"</f>
        <v>WEILL Denis  match 1</v>
      </c>
      <c r="H17" s="207"/>
      <c r="I17" s="208"/>
      <c r="J17" s="206" t="str">
        <f>C22&amp;"  "&amp;"match 2"</f>
        <v>WEILL Denis  match 2</v>
      </c>
      <c r="K17" s="207"/>
      <c r="L17" s="208"/>
      <c r="M17" s="22" t="s">
        <v>2</v>
      </c>
      <c r="N17" s="209" t="s">
        <v>3</v>
      </c>
      <c r="O17" s="210"/>
      <c r="P17" s="23" t="s">
        <v>4</v>
      </c>
      <c r="Q17" s="24" t="s">
        <v>5</v>
      </c>
      <c r="R17" s="25" t="s">
        <v>6</v>
      </c>
      <c r="S17" s="26" t="s">
        <v>7</v>
      </c>
      <c r="T17" s="26" t="s">
        <v>8</v>
      </c>
      <c r="U17" s="27" t="s">
        <v>9</v>
      </c>
      <c r="V17" s="20"/>
      <c r="W17" s="1"/>
    </row>
    <row r="18" spans="1:23" ht="45" customHeight="1" thickTop="1" x14ac:dyDescent="0.3">
      <c r="A18" s="1"/>
      <c r="B18" s="19"/>
      <c r="C18" s="28" t="str">
        <f>IF(ISBLANK('[3]A RENSEIGNER'!B41),"",('[3]A RENSEIGNER'!B41))</f>
        <v>MA PHUOC Bich</v>
      </c>
      <c r="D18" s="29"/>
      <c r="E18" s="30"/>
      <c r="F18" s="31"/>
      <c r="G18" s="32">
        <f>IF(ISBLANK('[3]POULE DE 2'!E28),"",'[3]POULE DE 2'!E28)</f>
        <v>80</v>
      </c>
      <c r="H18" s="32"/>
      <c r="I18" s="32">
        <f>IF(ISBLANK('[3]POULE DE 2'!F28),"",'[3]POULE DE 2'!F28)</f>
        <v>28</v>
      </c>
      <c r="J18" s="32">
        <f>IF(ISBLANK('[3]POULE DE 2'!E36),"",'[3]POULE DE 2'!E36)</f>
        <v>66</v>
      </c>
      <c r="K18" s="32"/>
      <c r="L18" s="33">
        <f>IF(ISBLANK('[3]POULE DE 2'!E36),"",'[3]POULE DE 2'!F36)</f>
        <v>33</v>
      </c>
      <c r="M18" s="34">
        <f>IF('[3]POULE DE 2'!R28=0,"",'[3]POULE DE 2'!R28)</f>
        <v>146</v>
      </c>
      <c r="N18" s="211">
        <f>IF('[3]POULE DE 2'!S28=0,"",'[3]POULE DE 2'!S28)</f>
        <v>61</v>
      </c>
      <c r="O18" s="212"/>
      <c r="P18" s="35">
        <f>IF(ISERROR('[3]POULE DE 2'!T28),"",'[3]POULE DE 2'!T28)</f>
        <v>2.3934426229508197</v>
      </c>
      <c r="Q18" s="213">
        <f>IF(ISERROR('[3]POULE DE 3 '!W28),"",'[3]POULE DE 2'!W28)</f>
        <v>2</v>
      </c>
      <c r="R18" s="215" t="str">
        <f>IF(ISERROR('[3]POULE DE 3 '!Y28),"",IF(ISBLANK('[3]A RENSEIGNER'!B41),"",IF('[3]POULE DE 2'!Y28=1,'[3]POULE DE 2'!Y28&amp;"er",'[3]POULE DE 2'!Y28&amp;"ème")))</f>
        <v>2ème</v>
      </c>
      <c r="S18" s="216">
        <f>IF(ISERROR('[3]POULE DE 3 '!Z28),"",'[3]POULE DE 2'!Z28)</f>
        <v>5</v>
      </c>
      <c r="T18" s="216">
        <f>IF(ISBLANK(C18),"",'[3]POULE DE 2'!AG28)</f>
        <v>1</v>
      </c>
      <c r="U18" s="188">
        <f>IF(ISERROR('[3]POULE DE 2'!AH28),"",'[3]POULE DE 2'!AH28)</f>
        <v>6</v>
      </c>
      <c r="V18" s="20"/>
      <c r="W18" s="1"/>
    </row>
    <row r="19" spans="1:23" ht="45" customHeight="1" x14ac:dyDescent="0.3">
      <c r="A19" s="1"/>
      <c r="B19" s="19"/>
      <c r="C19" s="99" t="str">
        <f>'[3]A RENSEIGNER'!C41</f>
        <v>R1</v>
      </c>
      <c r="D19" s="37"/>
      <c r="E19" s="38"/>
      <c r="F19" s="39"/>
      <c r="G19" s="40"/>
      <c r="H19" s="40">
        <f>'[3]POULE DE 2'!J28</f>
        <v>2</v>
      </c>
      <c r="I19" s="40"/>
      <c r="J19" s="40"/>
      <c r="K19" s="40">
        <f>'[3]POULE DE 2'!J36</f>
        <v>0</v>
      </c>
      <c r="L19" s="41"/>
      <c r="M19" s="190" t="s">
        <v>10</v>
      </c>
      <c r="N19" s="191"/>
      <c r="O19" s="192" t="s">
        <v>11</v>
      </c>
      <c r="P19" s="193"/>
      <c r="Q19" s="213"/>
      <c r="R19" s="216"/>
      <c r="S19" s="216"/>
      <c r="T19" s="216"/>
      <c r="U19" s="188"/>
      <c r="V19" s="20"/>
      <c r="W19" s="1"/>
    </row>
    <row r="20" spans="1:23" ht="45" customHeight="1" thickBot="1" x14ac:dyDescent="0.35">
      <c r="A20" s="1"/>
      <c r="B20" s="19"/>
      <c r="C20" s="42" t="str">
        <f>'[3]A RENSEIGNER'!D41</f>
        <v>ABMA</v>
      </c>
      <c r="D20" s="43"/>
      <c r="E20" s="44"/>
      <c r="F20" s="45"/>
      <c r="G20" s="46">
        <f>'[3]POULE DE 2'!I28</f>
        <v>2.8571428571428572</v>
      </c>
      <c r="H20" s="47"/>
      <c r="I20" s="47">
        <f>IF(ISBLANK('[3]POULE DE 2'!G28),"",'[3]POULE DE 2'!G28)</f>
        <v>14</v>
      </c>
      <c r="J20" s="46">
        <f>'[3]POULE DE 2'!I36</f>
        <v>2</v>
      </c>
      <c r="K20" s="47"/>
      <c r="L20" s="48">
        <f>IF(ISBLANK('[3]POULE DE 2'!E36),"",'[3]POULE DE 2'!G36)</f>
        <v>8</v>
      </c>
      <c r="M20" s="194">
        <f>IF('[3]POULE DE 2'!U28=0,"",'[3]POULE DE 2'!U28)</f>
        <v>2.8571428571428572</v>
      </c>
      <c r="N20" s="195"/>
      <c r="O20" s="196">
        <f>IF('[3]POULE DE 2'!V28=0,"",'[3]POULE DE 2'!V28)</f>
        <v>14</v>
      </c>
      <c r="P20" s="197"/>
      <c r="Q20" s="214"/>
      <c r="R20" s="217"/>
      <c r="S20" s="217"/>
      <c r="T20" s="217"/>
      <c r="U20" s="189"/>
      <c r="V20" s="20"/>
      <c r="W20" s="1"/>
    </row>
    <row r="21" spans="1:23" ht="60.75" customHeight="1" thickTop="1" thickBot="1" x14ac:dyDescent="0.35">
      <c r="A21" s="1"/>
      <c r="B21" s="19"/>
      <c r="C21" s="21" t="s">
        <v>1</v>
      </c>
      <c r="D21" s="198" t="str">
        <f>C18&amp;"  "&amp;"match 1"</f>
        <v>MA PHUOC Bich  match 1</v>
      </c>
      <c r="E21" s="199"/>
      <c r="F21" s="200"/>
      <c r="G21" s="201" t="str">
        <f>C22</f>
        <v>WEILL Denis</v>
      </c>
      <c r="H21" s="201"/>
      <c r="I21" s="201"/>
      <c r="J21" s="198" t="str">
        <f>C18&amp;"  "&amp;"match 2"</f>
        <v>MA PHUOC Bich  match 2</v>
      </c>
      <c r="K21" s="199"/>
      <c r="L21" s="200"/>
      <c r="M21" s="49" t="s">
        <v>2</v>
      </c>
      <c r="N21" s="202" t="s">
        <v>3</v>
      </c>
      <c r="O21" s="203"/>
      <c r="P21" s="50" t="s">
        <v>4</v>
      </c>
      <c r="Q21" s="24" t="s">
        <v>5</v>
      </c>
      <c r="R21" s="25" t="s">
        <v>6</v>
      </c>
      <c r="S21" s="26" t="s">
        <v>12</v>
      </c>
      <c r="T21" s="26" t="s">
        <v>8</v>
      </c>
      <c r="U21" s="27" t="s">
        <v>9</v>
      </c>
      <c r="V21" s="20"/>
      <c r="W21" s="1"/>
    </row>
    <row r="22" spans="1:23" ht="42" customHeight="1" thickTop="1" x14ac:dyDescent="0.3">
      <c r="A22" s="1"/>
      <c r="B22" s="19"/>
      <c r="C22" s="51" t="str">
        <f>IF(ISBLANK('[3]A RENSEIGNER'!B42),"",'[3]A RENSEIGNER'!B42)</f>
        <v>WEILL Denis</v>
      </c>
      <c r="D22" s="52">
        <f>IF(ISBLANK('[3]POULE DE 2'!E29),"",'[3]POULE DE 2'!E29)</f>
        <v>72</v>
      </c>
      <c r="E22" s="52"/>
      <c r="F22" s="52">
        <f>'[3]POULE DE 2'!F29</f>
        <v>28</v>
      </c>
      <c r="G22" s="53"/>
      <c r="H22" s="54"/>
      <c r="I22" s="55"/>
      <c r="J22" s="52">
        <f>IF(ISBLANK('[3]POULE DE 2'!E37),"",'[3]POULE DE 2'!E37)</f>
        <v>80</v>
      </c>
      <c r="K22" s="52"/>
      <c r="L22" s="56">
        <f>'[3]POULE DE 2'!F37</f>
        <v>33</v>
      </c>
      <c r="M22" s="57">
        <f>IF('[3]POULE DE 2'!R29=0,"",'[3]POULE DE 2'!R29)</f>
        <v>152</v>
      </c>
      <c r="N22" s="173">
        <f>IF(ISERROR('[3]POULE DE 2'!S29=0),"",'[3]POULE DE 2'!S29)</f>
        <v>61</v>
      </c>
      <c r="O22" s="174"/>
      <c r="P22" s="58">
        <f>IF(ISERROR('[3]POULE DE 2'!T29),"",'[3]POULE DE 2'!T29)</f>
        <v>2.4918032786885247</v>
      </c>
      <c r="Q22" s="175">
        <f>IF(ISERROR('[3]POULE DE 3 '!W29),"",'[3]POULE DE 2'!W29)</f>
        <v>2</v>
      </c>
      <c r="R22" s="177" t="str">
        <f>IF(ISERROR('[3]POULE DE 3 '!Y29),"",IF(ISBLANK('[3]A RENSEIGNER'!B42),"",IF('[3]POULE DE 2'!Y29=1,'[3]POULE DE 2'!Y29&amp;"er",'[3]POULE DE 2'!Y29&amp;"ème")))</f>
        <v>1er</v>
      </c>
      <c r="S22" s="178">
        <f>IF(ISERROR('[3]POULE DE 3 '!Z29),"",'[3]POULE DE 2'!Z29)</f>
        <v>8</v>
      </c>
      <c r="T22" s="178">
        <f>IF(ISBLANK(C22),"",'[3]POULE DE 2'!AG29)</f>
        <v>1</v>
      </c>
      <c r="U22" s="180">
        <f>IF(ISERROR('[3]POULE DE 2'!AH29),"",'[3]POULE DE 2'!AH29)</f>
        <v>9</v>
      </c>
      <c r="V22" s="20"/>
      <c r="W22" s="1"/>
    </row>
    <row r="23" spans="1:23" ht="42" customHeight="1" x14ac:dyDescent="0.3">
      <c r="A23" s="1"/>
      <c r="B23" s="19"/>
      <c r="C23" s="100" t="str">
        <f>'[3]A RENSEIGNER'!C42</f>
        <v>R1</v>
      </c>
      <c r="D23" s="60"/>
      <c r="E23" s="60">
        <f>'[3]POULE DE 2'!J29</f>
        <v>0</v>
      </c>
      <c r="F23" s="60"/>
      <c r="G23" s="61"/>
      <c r="H23" s="62"/>
      <c r="I23" s="63"/>
      <c r="J23" s="60"/>
      <c r="K23" s="60">
        <f>'[3]POULE DE 2'!J37</f>
        <v>2</v>
      </c>
      <c r="L23" s="64"/>
      <c r="M23" s="182" t="s">
        <v>10</v>
      </c>
      <c r="N23" s="183"/>
      <c r="O23" s="65"/>
      <c r="P23" s="66" t="s">
        <v>11</v>
      </c>
      <c r="Q23" s="175"/>
      <c r="R23" s="178"/>
      <c r="S23" s="178"/>
      <c r="T23" s="178"/>
      <c r="U23" s="180"/>
      <c r="V23" s="20"/>
      <c r="W23" s="1"/>
    </row>
    <row r="24" spans="1:23" ht="42" customHeight="1" thickBot="1" x14ac:dyDescent="0.35">
      <c r="A24" s="1"/>
      <c r="B24" s="19"/>
      <c r="C24" s="67" t="str">
        <f>'[3]A RENSEIGNER'!D42</f>
        <v>ABASM</v>
      </c>
      <c r="D24" s="68">
        <f>'[3]POULE DE 2'!I29</f>
        <v>2.5714285714285716</v>
      </c>
      <c r="E24" s="69"/>
      <c r="F24" s="69">
        <f>IF(ISBLANK('[3]POULE DE 2'!G29),"",'[3]POULE DE 2'!G29)</f>
        <v>11</v>
      </c>
      <c r="G24" s="70"/>
      <c r="H24" s="71"/>
      <c r="I24" s="72"/>
      <c r="J24" s="68">
        <f>'[3]POULE DE 2'!I37</f>
        <v>2.4242424242424243</v>
      </c>
      <c r="K24" s="69"/>
      <c r="L24" s="73">
        <f>IF(ISBLANK('[3]POULE DE 2'!G37),"",'[3]POULE DE 2'!G37)</f>
        <v>18</v>
      </c>
      <c r="M24" s="184">
        <f>IF('[3]POULE DE 2'!U29=0,"",'[3]POULE DE 2'!U29)</f>
        <v>2.4242424242424243</v>
      </c>
      <c r="N24" s="185"/>
      <c r="O24" s="186">
        <f>IF('[3]POULE DE 2'!V29=0,"",'[3]POULE DE 2'!V29)</f>
        <v>18</v>
      </c>
      <c r="P24" s="187"/>
      <c r="Q24" s="176"/>
      <c r="R24" s="179"/>
      <c r="S24" s="179"/>
      <c r="T24" s="179"/>
      <c r="U24" s="181"/>
      <c r="V24" s="20"/>
      <c r="W24" s="1"/>
    </row>
    <row r="25" spans="1:23" ht="16.2" thickTop="1" x14ac:dyDescent="0.3">
      <c r="A25" s="1"/>
      <c r="B25" s="19"/>
      <c r="C25" s="2"/>
      <c r="D25" s="3"/>
      <c r="E25" s="3"/>
      <c r="F25" s="3"/>
      <c r="G25" s="3"/>
      <c r="H25" s="3"/>
      <c r="I25" s="3"/>
      <c r="J25" s="3"/>
      <c r="K25" s="3"/>
      <c r="L25" s="3"/>
      <c r="M25" s="2"/>
      <c r="N25" s="2"/>
      <c r="O25" s="2"/>
      <c r="P25" s="1"/>
      <c r="Q25" s="1"/>
      <c r="R25" s="1"/>
      <c r="S25" s="1"/>
      <c r="T25" s="1"/>
      <c r="U25" s="1"/>
      <c r="V25" s="20"/>
      <c r="W25" s="1"/>
    </row>
    <row r="26" spans="1:23" ht="16.2" thickBot="1" x14ac:dyDescent="0.35">
      <c r="A26" s="1"/>
      <c r="B26" s="94"/>
      <c r="C26" s="95"/>
      <c r="D26" s="96"/>
      <c r="E26" s="96"/>
      <c r="F26" s="96"/>
      <c r="G26" s="96"/>
      <c r="H26" s="96"/>
      <c r="I26" s="96"/>
      <c r="J26" s="96"/>
      <c r="K26" s="96"/>
      <c r="L26" s="96"/>
      <c r="M26" s="95"/>
      <c r="N26" s="95"/>
      <c r="O26" s="95"/>
      <c r="P26" s="97"/>
      <c r="Q26" s="97"/>
      <c r="R26" s="97"/>
      <c r="S26" s="97"/>
      <c r="T26" s="97"/>
      <c r="U26" s="97"/>
      <c r="V26" s="98"/>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s>
  <conditionalFormatting sqref="H19 K19 E23 K23">
    <cfRule type="cellIs" dxfId="24" priority="7" operator="equal">
      <formula>0</formula>
    </cfRule>
    <cfRule type="cellIs" dxfId="23" priority="8" operator="equal">
      <formula>2</formula>
    </cfRule>
    <cfRule type="cellIs" dxfId="22" priority="9" operator="equal">
      <formula>1</formula>
    </cfRule>
  </conditionalFormatting>
  <conditionalFormatting sqref="H19 K19 K23 E23">
    <cfRule type="containsErrors" dxfId="21" priority="6">
      <formula>ISERROR(E19)</formula>
    </cfRule>
  </conditionalFormatting>
  <conditionalFormatting sqref="C18">
    <cfRule type="expression" dxfId="20" priority="5">
      <formula>$R$18="1er"</formula>
    </cfRule>
  </conditionalFormatting>
  <conditionalFormatting sqref="R22:R24 R18:R20">
    <cfRule type="containsText" dxfId="19" priority="4" operator="containsText" text="1er">
      <formula>NOT(ISERROR(SEARCH("1er",R18)))</formula>
    </cfRule>
  </conditionalFormatting>
  <conditionalFormatting sqref="C22">
    <cfRule type="expression" dxfId="18" priority="3">
      <formula>$R$22="1er"</formula>
    </cfRule>
  </conditionalFormatting>
  <conditionalFormatting sqref="C19">
    <cfRule type="expression" dxfId="17" priority="2">
      <formula>$BK$95="1er"</formula>
    </cfRule>
  </conditionalFormatting>
  <conditionalFormatting sqref="C20">
    <cfRule type="expression" dxfId="16"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7F905-C7B8-4BFD-82BC-0B7371A1F7B4}">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218">
        <f>'[2]A RENSEIGNER'!$C$11</f>
        <v>44520</v>
      </c>
      <c r="D3" s="218"/>
      <c r="E3" s="218"/>
      <c r="F3" s="218"/>
      <c r="G3" s="218"/>
      <c r="H3" s="218"/>
      <c r="I3" s="218"/>
      <c r="J3" s="218"/>
      <c r="K3" s="218"/>
      <c r="L3" s="218"/>
      <c r="M3" s="218"/>
      <c r="N3" s="218"/>
      <c r="O3" s="218"/>
      <c r="P3" s="218"/>
      <c r="Q3" s="218"/>
      <c r="R3" s="218"/>
      <c r="S3" s="218"/>
      <c r="T3" s="218"/>
      <c r="U3" s="218"/>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204" t="str">
        <f>'[2]A RENSEIGNER'!$C$12</f>
        <v>ABMA</v>
      </c>
      <c r="D5" s="204"/>
      <c r="E5" s="204"/>
      <c r="F5" s="204"/>
      <c r="G5" s="204"/>
      <c r="H5" s="204"/>
      <c r="I5" s="204"/>
      <c r="J5" s="204"/>
      <c r="K5" s="204"/>
      <c r="L5" s="204"/>
      <c r="M5" s="204"/>
      <c r="N5" s="204"/>
      <c r="O5" s="204"/>
      <c r="P5" s="204"/>
      <c r="Q5" s="204"/>
      <c r="R5" s="204"/>
      <c r="S5" s="204"/>
      <c r="T5" s="204"/>
      <c r="U5" s="204"/>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204" t="str">
        <f>"MODE DE JEU"&amp;"  "&amp;'[2]A RENSEIGNER'!$C$16</f>
        <v>MODE DE JEU  CADRE</v>
      </c>
      <c r="D7" s="204"/>
      <c r="E7" s="204"/>
      <c r="F7" s="204"/>
      <c r="G7" s="204"/>
      <c r="H7" s="204"/>
      <c r="I7" s="204"/>
      <c r="J7" s="204"/>
      <c r="K7" s="204"/>
      <c r="L7" s="204"/>
      <c r="M7" s="204"/>
      <c r="N7" s="204"/>
      <c r="O7" s="204"/>
      <c r="P7" s="204"/>
      <c r="Q7" s="204"/>
      <c r="R7" s="204"/>
      <c r="S7" s="204"/>
      <c r="T7" s="204"/>
      <c r="U7" s="204"/>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204" t="str">
        <f>"CATEGORIE"&amp;"  "&amp;'[2]A RENSEIGNER'!$C$17</f>
        <v>CATEGORIE  R1</v>
      </c>
      <c r="D9" s="204"/>
      <c r="E9" s="204"/>
      <c r="F9" s="204"/>
      <c r="G9" s="204"/>
      <c r="H9" s="204"/>
      <c r="I9" s="204"/>
      <c r="J9" s="204"/>
      <c r="K9" s="204"/>
      <c r="L9" s="204"/>
      <c r="M9" s="204"/>
      <c r="N9" s="204"/>
      <c r="O9" s="204"/>
      <c r="P9" s="204"/>
      <c r="Q9" s="204"/>
      <c r="R9" s="204"/>
      <c r="S9" s="204"/>
      <c r="T9" s="204"/>
      <c r="U9" s="204"/>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204" t="str">
        <f>"TOURNOI N°"&amp;"  "&amp;'[2]A RENSEIGNER'!$C$14</f>
        <v>TOURNOI N°  1</v>
      </c>
      <c r="D11" s="204"/>
      <c r="E11" s="204"/>
      <c r="F11" s="204"/>
      <c r="G11" s="204"/>
      <c r="H11" s="204"/>
      <c r="I11" s="204"/>
      <c r="J11" s="204"/>
      <c r="K11" s="204"/>
      <c r="L11" s="204"/>
      <c r="M11" s="204"/>
      <c r="N11" s="204"/>
      <c r="O11" s="204"/>
      <c r="P11" s="204"/>
      <c r="Q11" s="204"/>
      <c r="R11" s="204"/>
      <c r="S11" s="204"/>
      <c r="T11" s="204"/>
      <c r="U11" s="204"/>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204" t="str">
        <f>"POULE n°"&amp;"  "&amp;'[2]A RENSEIGNER'!$C$15</f>
        <v>POULE n°  2</v>
      </c>
      <c r="D13" s="204"/>
      <c r="E13" s="204"/>
      <c r="F13" s="204"/>
      <c r="G13" s="204"/>
      <c r="H13" s="204"/>
      <c r="I13" s="204"/>
      <c r="J13" s="204"/>
      <c r="K13" s="204"/>
      <c r="L13" s="204"/>
      <c r="M13" s="204"/>
      <c r="N13" s="204"/>
      <c r="O13" s="204"/>
      <c r="P13" s="204"/>
      <c r="Q13" s="204"/>
      <c r="R13" s="204"/>
      <c r="S13" s="204"/>
      <c r="T13" s="204"/>
      <c r="U13" s="204"/>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204" t="s">
        <v>0</v>
      </c>
      <c r="D15" s="204"/>
      <c r="E15" s="204"/>
      <c r="F15" s="204"/>
      <c r="G15" s="204"/>
      <c r="H15" s="204"/>
      <c r="I15" s="204"/>
      <c r="J15" s="204"/>
      <c r="K15" s="204"/>
      <c r="L15" s="204"/>
      <c r="M15" s="204"/>
      <c r="N15" s="204"/>
      <c r="O15" s="204"/>
      <c r="P15" s="204"/>
      <c r="Q15" s="204"/>
      <c r="R15" s="204"/>
      <c r="S15" s="204"/>
      <c r="T15" s="204"/>
      <c r="U15" s="204"/>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205" t="str">
        <f>C18</f>
        <v>DAIRE Eric</v>
      </c>
      <c r="E17" s="205"/>
      <c r="F17" s="205"/>
      <c r="G17" s="201" t="str">
        <f>C22</f>
        <v>PONCE Frédéric</v>
      </c>
      <c r="H17" s="201"/>
      <c r="I17" s="201"/>
      <c r="J17" s="232" t="str">
        <f>C26</f>
        <v>GOUVEIA Victor</v>
      </c>
      <c r="K17" s="232"/>
      <c r="L17" s="233"/>
      <c r="M17" s="22" t="s">
        <v>2</v>
      </c>
      <c r="N17" s="209" t="s">
        <v>3</v>
      </c>
      <c r="O17" s="210"/>
      <c r="P17" s="23" t="s">
        <v>4</v>
      </c>
      <c r="Q17" s="24" t="s">
        <v>5</v>
      </c>
      <c r="R17" s="25" t="s">
        <v>6</v>
      </c>
      <c r="S17" s="26" t="s">
        <v>7</v>
      </c>
      <c r="T17" s="26" t="s">
        <v>8</v>
      </c>
      <c r="U17" s="27" t="s">
        <v>9</v>
      </c>
      <c r="V17" s="20"/>
    </row>
    <row r="18" spans="2:22" ht="45" customHeight="1" thickTop="1" x14ac:dyDescent="0.3">
      <c r="B18" s="19"/>
      <c r="C18" s="28" t="str">
        <f>IF(ISBLANK('[2]A RENSEIGNER'!B28),"",'[2]A RENSEIGNER'!B28)</f>
        <v>DAIRE Eric</v>
      </c>
      <c r="D18" s="29"/>
      <c r="E18" s="30"/>
      <c r="F18" s="31"/>
      <c r="G18" s="32">
        <f>IF(ISBLANK('[2]POULE DE 3 '!E36),"",'[2]POULE DE 3 '!E36)</f>
        <v>80</v>
      </c>
      <c r="H18" s="32"/>
      <c r="I18" s="32">
        <f>IF(ISBLANK('[2]POULE DE 3 '!F36),"",'[2]POULE DE 3 '!F36)</f>
        <v>34</v>
      </c>
      <c r="J18" s="32">
        <f>IF(ISBLANK('[2]POULE DE 3 '!E44),"",'[2]POULE DE 3 '!E44)</f>
        <v>80</v>
      </c>
      <c r="K18" s="32"/>
      <c r="L18" s="33">
        <f>IF(ISBLANK('[2]POULE DE 3 '!F44),"",'[2]POULE DE 3 '!F44)</f>
        <v>31</v>
      </c>
      <c r="M18" s="34">
        <f>IF('[2]POULE DE 3 '!R27=0,"",'[2]POULE DE 3 '!R27)</f>
        <v>160</v>
      </c>
      <c r="N18" s="211">
        <f>IF('[2]POULE DE 3 '!S27=0,"",'[2]POULE DE 3 '!S27)</f>
        <v>65</v>
      </c>
      <c r="O18" s="212"/>
      <c r="P18" s="35">
        <f>IF(ISERROR('[2]POULE DE 3 '!T27),"",'[2]POULE DE 3 '!T27)</f>
        <v>2.4615384615384617</v>
      </c>
      <c r="Q18" s="213">
        <f>IF(ISERROR('[2]POULE DE 3 '!W27),"",'[2]POULE DE 3 '!W27)</f>
        <v>4</v>
      </c>
      <c r="R18" s="215" t="str">
        <f>IF(ISERROR('[2]POULE DE 3 '!Y27),"",IF(ISBLANK('[2]A RENSEIGNER'!B28),"",IF('[2]POULE DE 3 '!Y27=1,'[2]POULE DE 3 '!Y27&amp;"er",'[2]POULE DE 3 '!Y27&amp;"ème")))</f>
        <v>1er</v>
      </c>
      <c r="S18" s="216">
        <f>IF(ISERROR('[2]POULE DE 3 '!Z27),"",'[2]POULE DE 3 '!Z27)</f>
        <v>8</v>
      </c>
      <c r="T18" s="216">
        <f>IF(ISBLANK(C18),"",'[2]POULE DE 3 '!AG27)</f>
        <v>2</v>
      </c>
      <c r="U18" s="188">
        <f>IF(ISERROR('[2]POULE DE 3 '!AH27),"",'[2]POULE DE 3 '!AH27)</f>
        <v>10</v>
      </c>
      <c r="V18" s="20"/>
    </row>
    <row r="19" spans="2:22" ht="45" customHeight="1" x14ac:dyDescent="0.3">
      <c r="B19" s="19"/>
      <c r="C19" s="36" t="str">
        <f>'[2]A RENSEIGNER'!C28</f>
        <v>R1</v>
      </c>
      <c r="D19" s="37"/>
      <c r="E19" s="38"/>
      <c r="F19" s="39"/>
      <c r="G19" s="40"/>
      <c r="H19" s="40">
        <f>'[2]POULE DE 3 '!J36</f>
        <v>2</v>
      </c>
      <c r="I19" s="40"/>
      <c r="J19" s="40"/>
      <c r="K19" s="40">
        <f>'[2]POULE DE 3 '!J44</f>
        <v>2</v>
      </c>
      <c r="L19" s="41"/>
      <c r="M19" s="190" t="s">
        <v>10</v>
      </c>
      <c r="N19" s="191"/>
      <c r="O19" s="192" t="s">
        <v>11</v>
      </c>
      <c r="P19" s="193"/>
      <c r="Q19" s="213"/>
      <c r="R19" s="216"/>
      <c r="S19" s="216"/>
      <c r="T19" s="216"/>
      <c r="U19" s="188"/>
      <c r="V19" s="20"/>
    </row>
    <row r="20" spans="2:22" ht="45" customHeight="1" thickBot="1" x14ac:dyDescent="0.35">
      <c r="B20" s="19"/>
      <c r="C20" s="42" t="str">
        <f>'[2]A RENSEIGNER'!D28</f>
        <v>ABASM</v>
      </c>
      <c r="D20" s="43"/>
      <c r="E20" s="44"/>
      <c r="F20" s="45"/>
      <c r="G20" s="46">
        <f>+'[2]POULE DE 3 '!I36</f>
        <v>2.3529411764705883</v>
      </c>
      <c r="H20" s="47"/>
      <c r="I20" s="47">
        <f>IF(ISBLANK('[2]POULE DE 3 '!G36),"",'[2]POULE DE 3 '!G36)</f>
        <v>13</v>
      </c>
      <c r="J20" s="46">
        <f>+'[2]POULE DE 3 '!I44</f>
        <v>2.5806451612903225</v>
      </c>
      <c r="K20" s="47"/>
      <c r="L20" s="48">
        <f>IF(ISBLANK('[2]POULE DE 3 '!G44),"",'[2]POULE DE 3 '!G44)</f>
        <v>13</v>
      </c>
      <c r="M20" s="194">
        <f>IF('[2]POULE DE 3 '!U27=0,"",'[2]POULE DE 3 '!U27)</f>
        <v>2.5806451612903225</v>
      </c>
      <c r="N20" s="195"/>
      <c r="O20" s="196">
        <f>IF('[2]POULE DE 3 '!V27=0,"",'[2]POULE DE 3 '!V27)</f>
        <v>13</v>
      </c>
      <c r="P20" s="197"/>
      <c r="Q20" s="214"/>
      <c r="R20" s="217"/>
      <c r="S20" s="217"/>
      <c r="T20" s="217"/>
      <c r="U20" s="189"/>
      <c r="V20" s="20"/>
    </row>
    <row r="21" spans="2:22" ht="60.75" customHeight="1" thickTop="1" thickBot="1" x14ac:dyDescent="0.35">
      <c r="B21" s="19"/>
      <c r="C21" s="21" t="s">
        <v>1</v>
      </c>
      <c r="D21" s="205" t="str">
        <f>D17</f>
        <v>DAIRE Eric</v>
      </c>
      <c r="E21" s="205"/>
      <c r="F21" s="205"/>
      <c r="G21" s="201" t="str">
        <f>G17</f>
        <v>PONCE Frédéric</v>
      </c>
      <c r="H21" s="201"/>
      <c r="I21" s="201"/>
      <c r="J21" s="232" t="str">
        <f>J17</f>
        <v>GOUVEIA Victor</v>
      </c>
      <c r="K21" s="232"/>
      <c r="L21" s="233"/>
      <c r="M21" s="49" t="s">
        <v>2</v>
      </c>
      <c r="N21" s="202" t="s">
        <v>3</v>
      </c>
      <c r="O21" s="203"/>
      <c r="P21" s="50" t="s">
        <v>4</v>
      </c>
      <c r="Q21" s="24" t="s">
        <v>5</v>
      </c>
      <c r="R21" s="25" t="s">
        <v>6</v>
      </c>
      <c r="S21" s="26" t="s">
        <v>12</v>
      </c>
      <c r="T21" s="26" t="s">
        <v>8</v>
      </c>
      <c r="U21" s="27" t="s">
        <v>9</v>
      </c>
      <c r="V21" s="20"/>
    </row>
    <row r="22" spans="2:22" ht="43.95" customHeight="1" thickTop="1" x14ac:dyDescent="0.3">
      <c r="B22" s="19"/>
      <c r="C22" s="51" t="str">
        <f>IF(ISBLANK('[2]A RENSEIGNER'!B29),"",'[2]A RENSEIGNER'!B29)</f>
        <v>PONCE Frédéric</v>
      </c>
      <c r="D22" s="52">
        <f>IF(ISBLANK('[2]POULE DE 3 '!E37),"",'[2]POULE DE 3 '!E37)</f>
        <v>68</v>
      </c>
      <c r="E22" s="52"/>
      <c r="F22" s="52">
        <f>IF(ISBLANK('[2]POULE DE 3 '!F37),"",'[2]POULE DE 3 '!F37)</f>
        <v>34</v>
      </c>
      <c r="G22" s="53"/>
      <c r="H22" s="54"/>
      <c r="I22" s="55"/>
      <c r="J22" s="52">
        <f>IF(ISBLANK('[2]POULE DE 3 '!E28),"",'[2]POULE DE 3 '!E28)</f>
        <v>64</v>
      </c>
      <c r="K22" s="52"/>
      <c r="L22" s="56">
        <f>IF(ISBLANK('[2]POULE DE 3 '!F28),"",'[2]POULE DE 3 '!F28)</f>
        <v>35</v>
      </c>
      <c r="M22" s="57">
        <f>IF('[2]POULE DE 3 '!R28=0,"",'[2]POULE DE 3 '!R28)</f>
        <v>132</v>
      </c>
      <c r="N22" s="173">
        <f>IF(ISERROR('[2]POULE DE 3 '!S28),"",'[2]POULE DE 3 '!S28)</f>
        <v>69</v>
      </c>
      <c r="O22" s="174"/>
      <c r="P22" s="58">
        <f>IF(ISERROR('[2]POULE DE 3 '!T28),"",'[2]POULE DE 3 '!T28)</f>
        <v>1.9130434782608696</v>
      </c>
      <c r="Q22" s="175">
        <f>IF(ISERROR('[2]POULE DE 3 '!W28),"",'[2]POULE DE 3 '!W28)</f>
        <v>0</v>
      </c>
      <c r="R22" s="177" t="str">
        <f>IF(ISERROR('[2]POULE DE 3 '!Y28),"",IF(ISBLANK('[2]A RENSEIGNER'!B29),"",IF('[2]POULE DE 3 '!Y28=1,'[2]POULE DE 3 '!Y28&amp;"er",'[2]POULE DE 3 '!Y28&amp;"ème")))</f>
        <v>3ème</v>
      </c>
      <c r="S22" s="178">
        <f>IF(ISERROR('[2]POULE DE 3 '!Z28),"",'[2]POULE DE 3 '!Z28)</f>
        <v>3</v>
      </c>
      <c r="T22" s="178">
        <f>+'[2]POULE DE 3 '!AG28</f>
        <v>0</v>
      </c>
      <c r="U22" s="180">
        <f>IF(ISERROR('[2]POULE DE 3 '!AH28),"",'[2]POULE DE 3 '!AH28)</f>
        <v>3</v>
      </c>
      <c r="V22" s="20"/>
    </row>
    <row r="23" spans="2:22" ht="43.95" customHeight="1" x14ac:dyDescent="0.3">
      <c r="B23" s="19"/>
      <c r="C23" s="59" t="str">
        <f>'[2]A RENSEIGNER'!C29</f>
        <v>R1</v>
      </c>
      <c r="D23" s="60"/>
      <c r="E23" s="60">
        <f>'[2]POULE DE 3 '!J37</f>
        <v>0</v>
      </c>
      <c r="F23" s="60"/>
      <c r="G23" s="61"/>
      <c r="H23" s="62"/>
      <c r="I23" s="63"/>
      <c r="J23" s="60"/>
      <c r="K23" s="60">
        <f>'[2]POULE DE 3 '!J28</f>
        <v>0</v>
      </c>
      <c r="L23" s="64"/>
      <c r="M23" s="182" t="s">
        <v>10</v>
      </c>
      <c r="N23" s="183"/>
      <c r="O23" s="65"/>
      <c r="P23" s="66" t="s">
        <v>11</v>
      </c>
      <c r="Q23" s="175"/>
      <c r="R23" s="178"/>
      <c r="S23" s="178"/>
      <c r="T23" s="178"/>
      <c r="U23" s="180"/>
      <c r="V23" s="20"/>
    </row>
    <row r="24" spans="2:22" ht="43.95" customHeight="1" thickBot="1" x14ac:dyDescent="0.35">
      <c r="B24" s="19"/>
      <c r="C24" s="67" t="str">
        <f>'[2]A RENSEIGNER'!D29</f>
        <v>ABMA</v>
      </c>
      <c r="D24" s="68">
        <f>+'[2]POULE DE 3 '!I37</f>
        <v>2</v>
      </c>
      <c r="E24" s="69"/>
      <c r="F24" s="69">
        <f>IF(ISBLANK('[2]POULE DE 3 '!G37),"",'[2]POULE DE 3 '!G37)</f>
        <v>12</v>
      </c>
      <c r="G24" s="70"/>
      <c r="H24" s="71"/>
      <c r="I24" s="72"/>
      <c r="J24" s="68">
        <f>+'[2]POULE DE 3 '!I28</f>
        <v>1.8285714285714285</v>
      </c>
      <c r="K24" s="69"/>
      <c r="L24" s="73">
        <f>IF(ISBLANK('[2]POULE DE 3 '!G28),"",'[2]POULE DE 3 '!G28)</f>
        <v>6</v>
      </c>
      <c r="M24" s="184" t="str">
        <f>IF('[2]POULE DE 3 '!U28=0,"",'[2]POULE DE 3 '!U28)</f>
        <v/>
      </c>
      <c r="N24" s="185"/>
      <c r="O24" s="186">
        <f>IF('[2]POULE DE 3 '!V28=0,"",'[2]POULE DE 3 '!V28)</f>
        <v>12</v>
      </c>
      <c r="P24" s="187"/>
      <c r="Q24" s="176"/>
      <c r="R24" s="179"/>
      <c r="S24" s="179"/>
      <c r="T24" s="179"/>
      <c r="U24" s="181"/>
      <c r="V24" s="20"/>
    </row>
    <row r="25" spans="2:22" ht="60.75" customHeight="1" thickTop="1" thickBot="1" x14ac:dyDescent="0.35">
      <c r="B25" s="19"/>
      <c r="C25" s="21" t="s">
        <v>1</v>
      </c>
      <c r="D25" s="205" t="str">
        <f>$D$21</f>
        <v>DAIRE Eric</v>
      </c>
      <c r="E25" s="205"/>
      <c r="F25" s="205"/>
      <c r="G25" s="201" t="str">
        <f>$G$21</f>
        <v>PONCE Frédéric</v>
      </c>
      <c r="H25" s="201"/>
      <c r="I25" s="201"/>
      <c r="J25" s="232" t="str">
        <f>$J$21</f>
        <v>GOUVEIA Victor</v>
      </c>
      <c r="K25" s="232"/>
      <c r="L25" s="233"/>
      <c r="M25" s="74" t="s">
        <v>2</v>
      </c>
      <c r="N25" s="234" t="s">
        <v>3</v>
      </c>
      <c r="O25" s="235"/>
      <c r="P25" s="75" t="s">
        <v>4</v>
      </c>
      <c r="Q25" s="24" t="s">
        <v>5</v>
      </c>
      <c r="R25" s="25" t="s">
        <v>6</v>
      </c>
      <c r="S25" s="26" t="s">
        <v>12</v>
      </c>
      <c r="T25" s="26" t="s">
        <v>8</v>
      </c>
      <c r="U25" s="27" t="s">
        <v>9</v>
      </c>
      <c r="V25" s="20"/>
    </row>
    <row r="26" spans="2:22" ht="46.95" customHeight="1" thickTop="1" x14ac:dyDescent="0.3">
      <c r="B26" s="19"/>
      <c r="C26" s="76" t="str">
        <f>IF(ISBLANK('[2]A RENSEIGNER'!B30),"",'[2]A RENSEIGNER'!B30)</f>
        <v>GOUVEIA Victor</v>
      </c>
      <c r="D26" s="77">
        <f>IF(ISBLANK('[2]POULE DE 3 '!E46),"",'[2]POULE DE 3 '!E46)</f>
        <v>70</v>
      </c>
      <c r="E26" s="77"/>
      <c r="F26" s="77">
        <f>+'[2]POULE DE 3 '!F46</f>
        <v>31</v>
      </c>
      <c r="G26" s="77">
        <f>IF(ISBLANK('[2]POULE DE 3 '!E29),"",'[2]POULE DE 3 '!E29)</f>
        <v>78</v>
      </c>
      <c r="H26" s="77"/>
      <c r="I26" s="77">
        <f>+'[2]POULE DE 3 '!F29</f>
        <v>35</v>
      </c>
      <c r="J26" s="78"/>
      <c r="K26" s="79"/>
      <c r="L26" s="80"/>
      <c r="M26" s="81">
        <f>IF('[2]POULE DE 3 '!R29=0,"",'[2]POULE DE 3 '!R29)</f>
        <v>148</v>
      </c>
      <c r="N26" s="236">
        <f>IF(ISERROR('[2]POULE DE 3 '!S29),"",'[2]POULE DE 3 '!S29)</f>
        <v>66</v>
      </c>
      <c r="O26" s="237"/>
      <c r="P26" s="82">
        <f>IF(ISERROR('[2]POULE DE 3 '!T29),"",'[2]POULE DE 3 '!T29)</f>
        <v>2.2424242424242422</v>
      </c>
      <c r="Q26" s="238">
        <f>IF(ISERROR('[2]POULE DE 3 '!W29),"",'[2]POULE DE 3 '!W29)</f>
        <v>2</v>
      </c>
      <c r="R26" s="219" t="str">
        <f>IF(ISERROR('[2]POULE DE 3 '!Y29),"",IF(ISBLANK('[2]A RENSEIGNER'!B30),"",IF('[2]POULE DE 3 '!Y29=1,'[2]POULE DE 3 '!Y29&amp;"er",'[2]POULE DE 3 '!Y29&amp;"ème")))</f>
        <v>2ème</v>
      </c>
      <c r="S26" s="220">
        <f>IF(ISERROR('[2]POULE DE 3 '!Z29),"",'[2]POULE DE 3 '!Z29)</f>
        <v>5</v>
      </c>
      <c r="T26" s="220">
        <f>+'[2]POULE DE 3 '!AG29</f>
        <v>1</v>
      </c>
      <c r="U26" s="222">
        <f>IF(ISERROR('[2]POULE DE 3 '!AH29),"",'[2]POULE DE 3 '!AH29)</f>
        <v>6</v>
      </c>
      <c r="V26" s="20"/>
    </row>
    <row r="27" spans="2:22" ht="46.95" customHeight="1" x14ac:dyDescent="0.3">
      <c r="B27" s="19"/>
      <c r="C27" s="83" t="str">
        <f>'[2]A RENSEIGNER'!C30</f>
        <v>R1</v>
      </c>
      <c r="D27" s="84"/>
      <c r="E27" s="84">
        <f>'[2]POULE DE 3 '!J46</f>
        <v>0</v>
      </c>
      <c r="F27" s="84"/>
      <c r="G27" s="84"/>
      <c r="H27" s="84">
        <f>'[2]POULE DE 3 '!J29</f>
        <v>2</v>
      </c>
      <c r="I27" s="84"/>
      <c r="J27" s="85"/>
      <c r="K27" s="86"/>
      <c r="L27" s="87"/>
      <c r="M27" s="224" t="s">
        <v>10</v>
      </c>
      <c r="N27" s="225"/>
      <c r="O27" s="226" t="s">
        <v>11</v>
      </c>
      <c r="P27" s="227"/>
      <c r="Q27" s="238"/>
      <c r="R27" s="220"/>
      <c r="S27" s="220"/>
      <c r="T27" s="220"/>
      <c r="U27" s="222"/>
      <c r="V27" s="20"/>
    </row>
    <row r="28" spans="2:22" ht="46.95" customHeight="1" thickBot="1" x14ac:dyDescent="0.35">
      <c r="B28" s="19"/>
      <c r="C28" s="88" t="str">
        <f>'[2]A RENSEIGNER'!D30</f>
        <v>LIVRY</v>
      </c>
      <c r="D28" s="89">
        <f>+'[2]POULE DE 3 '!I46</f>
        <v>2.2580645161290325</v>
      </c>
      <c r="E28" s="90"/>
      <c r="F28" s="90">
        <f>IF(ISBLANK('[2]POULE DE 3 '!G46),"",'[2]POULE DE 3 '!G46)</f>
        <v>10</v>
      </c>
      <c r="G28" s="89">
        <f>+'[2]POULE DE 3 '!I29</f>
        <v>2.2285714285714286</v>
      </c>
      <c r="H28" s="90"/>
      <c r="I28" s="90">
        <f>IF(ISBLANK('[2]POULE DE 3 '!G29),"",'[2]POULE DE 3 '!G29)</f>
        <v>6</v>
      </c>
      <c r="J28" s="91"/>
      <c r="K28" s="92"/>
      <c r="L28" s="93"/>
      <c r="M28" s="228">
        <f>IF('[2]POULE DE 3 '!U29=0,"",'[2]POULE DE 3 '!U29)</f>
        <v>2.2285714285714286</v>
      </c>
      <c r="N28" s="229"/>
      <c r="O28" s="230">
        <f>IF('[2]POULE DE 3 '!V29=0,"",'[2]POULE DE 3 '!V29)</f>
        <v>10</v>
      </c>
      <c r="P28" s="231"/>
      <c r="Q28" s="239"/>
      <c r="R28" s="221"/>
      <c r="S28" s="221"/>
      <c r="T28" s="221"/>
      <c r="U28" s="223"/>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3AC97-3F68-4DF0-A232-8AC30800399C}">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218">
        <f>'[5]A RENSEIGNER'!$C$11</f>
        <v>44520</v>
      </c>
      <c r="D3" s="218"/>
      <c r="E3" s="218"/>
      <c r="F3" s="218"/>
      <c r="G3" s="218"/>
      <c r="H3" s="218"/>
      <c r="I3" s="218"/>
      <c r="J3" s="218"/>
      <c r="K3" s="218"/>
      <c r="L3" s="218"/>
      <c r="M3" s="218"/>
      <c r="N3" s="218"/>
      <c r="O3" s="218"/>
      <c r="P3" s="218"/>
      <c r="Q3" s="218"/>
      <c r="R3" s="218"/>
      <c r="S3" s="218"/>
      <c r="T3" s="218"/>
      <c r="U3" s="218"/>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204" t="str">
        <f>'[5]A RENSEIGNER'!$C$12</f>
        <v>ABMA</v>
      </c>
      <c r="D5" s="204"/>
      <c r="E5" s="204"/>
      <c r="F5" s="204"/>
      <c r="G5" s="204"/>
      <c r="H5" s="204"/>
      <c r="I5" s="204"/>
      <c r="J5" s="204"/>
      <c r="K5" s="204"/>
      <c r="L5" s="204"/>
      <c r="M5" s="204"/>
      <c r="N5" s="204"/>
      <c r="O5" s="204"/>
      <c r="P5" s="204"/>
      <c r="Q5" s="204"/>
      <c r="R5" s="204"/>
      <c r="S5" s="204"/>
      <c r="T5" s="204"/>
      <c r="U5" s="204"/>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204" t="str">
        <f>"MODE DE JEU"&amp;"  "&amp;'[5]A RENSEIGNER'!$C$16</f>
        <v>MODE DE JEU  CADRE</v>
      </c>
      <c r="D7" s="204"/>
      <c r="E7" s="204"/>
      <c r="F7" s="204"/>
      <c r="G7" s="204"/>
      <c r="H7" s="204"/>
      <c r="I7" s="204"/>
      <c r="J7" s="204"/>
      <c r="K7" s="204"/>
      <c r="L7" s="204"/>
      <c r="M7" s="204"/>
      <c r="N7" s="204"/>
      <c r="O7" s="204"/>
      <c r="P7" s="204"/>
      <c r="Q7" s="204"/>
      <c r="R7" s="204"/>
      <c r="S7" s="204"/>
      <c r="T7" s="204"/>
      <c r="U7" s="204"/>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204" t="str">
        <f>"CATEGORIE"&amp;"  "&amp;'[5]A RENSEIGNER'!$C$17</f>
        <v>CATEGORIE  R1</v>
      </c>
      <c r="D9" s="204"/>
      <c r="E9" s="204"/>
      <c r="F9" s="204"/>
      <c r="G9" s="204"/>
      <c r="H9" s="204"/>
      <c r="I9" s="204"/>
      <c r="J9" s="204"/>
      <c r="K9" s="204"/>
      <c r="L9" s="204"/>
      <c r="M9" s="204"/>
      <c r="N9" s="204"/>
      <c r="O9" s="204"/>
      <c r="P9" s="204"/>
      <c r="Q9" s="204"/>
      <c r="R9" s="204"/>
      <c r="S9" s="204"/>
      <c r="T9" s="204"/>
      <c r="U9" s="204"/>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204" t="str">
        <f>"TOURNOI N°"&amp;"  "&amp;'[5]A RENSEIGNER'!$C$14</f>
        <v>TOURNOI N°  1</v>
      </c>
      <c r="D11" s="204"/>
      <c r="E11" s="204"/>
      <c r="F11" s="204"/>
      <c r="G11" s="204"/>
      <c r="H11" s="204"/>
      <c r="I11" s="204"/>
      <c r="J11" s="204"/>
      <c r="K11" s="204"/>
      <c r="L11" s="204"/>
      <c r="M11" s="204"/>
      <c r="N11" s="204"/>
      <c r="O11" s="204"/>
      <c r="P11" s="204"/>
      <c r="Q11" s="204"/>
      <c r="R11" s="204"/>
      <c r="S11" s="204"/>
      <c r="T11" s="204"/>
      <c r="U11" s="204"/>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204" t="str">
        <f>"POULE n°"&amp;"  "&amp;'[5]A RENSEIGNER'!$C$15</f>
        <v>POULE n°  1</v>
      </c>
      <c r="D13" s="204"/>
      <c r="E13" s="204"/>
      <c r="F13" s="204"/>
      <c r="G13" s="204"/>
      <c r="H13" s="204"/>
      <c r="I13" s="204"/>
      <c r="J13" s="204"/>
      <c r="K13" s="204"/>
      <c r="L13" s="204"/>
      <c r="M13" s="204"/>
      <c r="N13" s="204"/>
      <c r="O13" s="204"/>
      <c r="P13" s="204"/>
      <c r="Q13" s="204"/>
      <c r="R13" s="204"/>
      <c r="S13" s="204"/>
      <c r="T13" s="204"/>
      <c r="U13" s="204"/>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204" t="s">
        <v>0</v>
      </c>
      <c r="D15" s="204"/>
      <c r="E15" s="204"/>
      <c r="F15" s="204"/>
      <c r="G15" s="204"/>
      <c r="H15" s="204"/>
      <c r="I15" s="204"/>
      <c r="J15" s="204"/>
      <c r="K15" s="204"/>
      <c r="L15" s="204"/>
      <c r="M15" s="204"/>
      <c r="N15" s="204"/>
      <c r="O15" s="204"/>
      <c r="P15" s="204"/>
      <c r="Q15" s="204"/>
      <c r="R15" s="204"/>
      <c r="S15" s="204"/>
      <c r="T15" s="204"/>
      <c r="U15" s="204"/>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205" t="str">
        <f>C18</f>
        <v>LEMONIER Thierry</v>
      </c>
      <c r="E17" s="205"/>
      <c r="F17" s="205"/>
      <c r="G17" s="201" t="str">
        <f>C22</f>
        <v>PIVONET Françis</v>
      </c>
      <c r="H17" s="201"/>
      <c r="I17" s="201"/>
      <c r="J17" s="232" t="str">
        <f>C26</f>
        <v>LECLERC Michel</v>
      </c>
      <c r="K17" s="232"/>
      <c r="L17" s="233"/>
      <c r="M17" s="22" t="s">
        <v>2</v>
      </c>
      <c r="N17" s="209" t="s">
        <v>3</v>
      </c>
      <c r="O17" s="210"/>
      <c r="P17" s="23" t="s">
        <v>4</v>
      </c>
      <c r="Q17" s="24" t="s">
        <v>5</v>
      </c>
      <c r="R17" s="25" t="s">
        <v>6</v>
      </c>
      <c r="S17" s="26" t="s">
        <v>7</v>
      </c>
      <c r="T17" s="26" t="s">
        <v>8</v>
      </c>
      <c r="U17" s="27" t="s">
        <v>9</v>
      </c>
      <c r="V17" s="20"/>
    </row>
    <row r="18" spans="2:22" ht="45" customHeight="1" thickTop="1" x14ac:dyDescent="0.3">
      <c r="B18" s="19"/>
      <c r="C18" s="28" t="str">
        <f>IF(ISBLANK('[5]A RENSEIGNER'!B28),"",'[5]A RENSEIGNER'!B28)</f>
        <v>LEMONIER Thierry</v>
      </c>
      <c r="D18" s="29"/>
      <c r="E18" s="30"/>
      <c r="F18" s="31"/>
      <c r="G18" s="32">
        <f>IF(ISBLANK('[5]POULE DE 3 '!E36),"",'[5]POULE DE 3 '!E36)</f>
        <v>65</v>
      </c>
      <c r="H18" s="32"/>
      <c r="I18" s="32">
        <f>IF(ISBLANK('[5]POULE DE 3 '!F36),"",'[5]POULE DE 3 '!F36)</f>
        <v>31</v>
      </c>
      <c r="J18" s="32">
        <f>IF(ISBLANK('[5]POULE DE 3 '!E44),"",'[5]POULE DE 3 '!E44)</f>
        <v>55</v>
      </c>
      <c r="K18" s="32"/>
      <c r="L18" s="33">
        <f>IF(ISBLANK('[5]POULE DE 3 '!F44),"",'[5]POULE DE 3 '!F44)</f>
        <v>35</v>
      </c>
      <c r="M18" s="34">
        <f>IF('[5]POULE DE 3 '!R27=0,"",'[5]POULE DE 3 '!R27)</f>
        <v>120</v>
      </c>
      <c r="N18" s="211">
        <f>IF('[5]POULE DE 3 '!S27=0,"",'[5]POULE DE 3 '!S27)</f>
        <v>66</v>
      </c>
      <c r="O18" s="212"/>
      <c r="P18" s="35">
        <f>IF(ISERROR('[5]POULE DE 3 '!T27),"",'[5]POULE DE 3 '!T27)</f>
        <v>1.8181818181818181</v>
      </c>
      <c r="Q18" s="213">
        <f>IF(ISERROR('[5]POULE DE 3 '!W27),"",'[5]POULE DE 3 '!W27)</f>
        <v>0</v>
      </c>
      <c r="R18" s="215" t="str">
        <f>IF(ISERROR('[5]POULE DE 3 '!Y27),"",IF(ISBLANK('[5]A RENSEIGNER'!B28),"",IF('[5]POULE DE 3 '!Y27=1,'[5]POULE DE 3 '!Y27&amp;"er",'[5]POULE DE 3 '!Y27&amp;"ème")))</f>
        <v>3ème</v>
      </c>
      <c r="S18" s="216">
        <f>IF(ISERROR('[5]POULE DE 3 '!Z27),"",'[5]POULE DE 3 '!Z27)</f>
        <v>3</v>
      </c>
      <c r="T18" s="216">
        <f>IF(ISBLANK(C18),"",'[5]POULE DE 3 '!AG27)</f>
        <v>0</v>
      </c>
      <c r="U18" s="188">
        <f>IF(ISERROR('[5]POULE DE 3 '!AH27),"",'[5]POULE DE 3 '!AH27)</f>
        <v>3</v>
      </c>
      <c r="V18" s="20"/>
    </row>
    <row r="19" spans="2:22" ht="45" customHeight="1" x14ac:dyDescent="0.3">
      <c r="B19" s="19"/>
      <c r="C19" s="36" t="str">
        <f>'[5]A RENSEIGNER'!C28</f>
        <v>R1</v>
      </c>
      <c r="D19" s="37"/>
      <c r="E19" s="38"/>
      <c r="F19" s="39"/>
      <c r="G19" s="40"/>
      <c r="H19" s="40">
        <f>'[5]POULE DE 3 '!J36</f>
        <v>0</v>
      </c>
      <c r="I19" s="40"/>
      <c r="J19" s="40"/>
      <c r="K19" s="40">
        <f>'[5]POULE DE 3 '!J44</f>
        <v>0</v>
      </c>
      <c r="L19" s="41"/>
      <c r="M19" s="190" t="s">
        <v>10</v>
      </c>
      <c r="N19" s="191"/>
      <c r="O19" s="192" t="s">
        <v>11</v>
      </c>
      <c r="P19" s="193"/>
      <c r="Q19" s="213"/>
      <c r="R19" s="216"/>
      <c r="S19" s="216"/>
      <c r="T19" s="216"/>
      <c r="U19" s="188"/>
      <c r="V19" s="20"/>
    </row>
    <row r="20" spans="2:22" ht="45" customHeight="1" thickBot="1" x14ac:dyDescent="0.35">
      <c r="B20" s="19"/>
      <c r="C20" s="42" t="str">
        <f>'[5]A RENSEIGNER'!D28</f>
        <v>ABMA</v>
      </c>
      <c r="D20" s="43"/>
      <c r="E20" s="44"/>
      <c r="F20" s="45"/>
      <c r="G20" s="46">
        <f>+'[5]POULE DE 3 '!I36</f>
        <v>2.096774193548387</v>
      </c>
      <c r="H20" s="47"/>
      <c r="I20" s="47">
        <f>IF(ISBLANK('[5]POULE DE 3 '!G36),"",'[5]POULE DE 3 '!G36)</f>
        <v>13</v>
      </c>
      <c r="J20" s="46">
        <f>+'[5]POULE DE 3 '!I44</f>
        <v>1.5714285714285714</v>
      </c>
      <c r="K20" s="47"/>
      <c r="L20" s="48">
        <f>IF(ISBLANK('[5]POULE DE 3 '!G44),"",'[5]POULE DE 3 '!G44)</f>
        <v>9</v>
      </c>
      <c r="M20" s="194" t="str">
        <f>IF('[5]POULE DE 3 '!U27=0,"",'[5]POULE DE 3 '!U27)</f>
        <v/>
      </c>
      <c r="N20" s="195"/>
      <c r="O20" s="196">
        <f>IF('[5]POULE DE 3 '!V27=0,"",'[5]POULE DE 3 '!V27)</f>
        <v>13</v>
      </c>
      <c r="P20" s="197"/>
      <c r="Q20" s="214"/>
      <c r="R20" s="217"/>
      <c r="S20" s="217"/>
      <c r="T20" s="217"/>
      <c r="U20" s="189"/>
      <c r="V20" s="20"/>
    </row>
    <row r="21" spans="2:22" ht="60.75" customHeight="1" thickTop="1" thickBot="1" x14ac:dyDescent="0.35">
      <c r="B21" s="19"/>
      <c r="C21" s="21" t="s">
        <v>1</v>
      </c>
      <c r="D21" s="205" t="str">
        <f>D17</f>
        <v>LEMONIER Thierry</v>
      </c>
      <c r="E21" s="205"/>
      <c r="F21" s="205"/>
      <c r="G21" s="201" t="str">
        <f>G17</f>
        <v>PIVONET Françis</v>
      </c>
      <c r="H21" s="201"/>
      <c r="I21" s="201"/>
      <c r="J21" s="232" t="str">
        <f>J17</f>
        <v>LECLERC Michel</v>
      </c>
      <c r="K21" s="232"/>
      <c r="L21" s="233"/>
      <c r="M21" s="49" t="s">
        <v>2</v>
      </c>
      <c r="N21" s="202" t="s">
        <v>3</v>
      </c>
      <c r="O21" s="203"/>
      <c r="P21" s="50" t="s">
        <v>4</v>
      </c>
      <c r="Q21" s="24" t="s">
        <v>5</v>
      </c>
      <c r="R21" s="25" t="s">
        <v>6</v>
      </c>
      <c r="S21" s="26" t="s">
        <v>12</v>
      </c>
      <c r="T21" s="26" t="s">
        <v>8</v>
      </c>
      <c r="U21" s="27" t="s">
        <v>9</v>
      </c>
      <c r="V21" s="20"/>
    </row>
    <row r="22" spans="2:22" ht="43.95" customHeight="1" thickTop="1" x14ac:dyDescent="0.3">
      <c r="B22" s="19"/>
      <c r="C22" s="51" t="str">
        <f>IF(ISBLANK('[5]A RENSEIGNER'!B29),"",'[5]A RENSEIGNER'!B29)</f>
        <v>PIVONET Françis</v>
      </c>
      <c r="D22" s="52">
        <f>IF(ISBLANK('[5]POULE DE 3 '!E37),"",'[5]POULE DE 3 '!E37)</f>
        <v>80</v>
      </c>
      <c r="E22" s="52"/>
      <c r="F22" s="52">
        <f>IF(ISBLANK('[5]POULE DE 3 '!F37),"",'[5]POULE DE 3 '!F37)</f>
        <v>31</v>
      </c>
      <c r="G22" s="53"/>
      <c r="H22" s="54"/>
      <c r="I22" s="55"/>
      <c r="J22" s="52">
        <f>IF(ISBLANK('[5]POULE DE 3 '!E28),"",'[5]POULE DE 3 '!E28)</f>
        <v>71</v>
      </c>
      <c r="K22" s="52"/>
      <c r="L22" s="56">
        <f>IF(ISBLANK('[5]POULE DE 3 '!F28),"",'[5]POULE DE 3 '!F28)</f>
        <v>35</v>
      </c>
      <c r="M22" s="57">
        <f>IF('[5]POULE DE 3 '!R28=0,"",'[5]POULE DE 3 '!R28)</f>
        <v>151</v>
      </c>
      <c r="N22" s="173">
        <f>IF(ISERROR('[5]POULE DE 3 '!S28),"",'[5]POULE DE 3 '!S28)</f>
        <v>66</v>
      </c>
      <c r="O22" s="174"/>
      <c r="P22" s="58">
        <f>IF(ISERROR('[5]POULE DE 3 '!T28),"",'[5]POULE DE 3 '!T28)</f>
        <v>2.2878787878787881</v>
      </c>
      <c r="Q22" s="175">
        <f>IF(ISERROR('[5]POULE DE 3 '!W28),"",'[5]POULE DE 3 '!W28)</f>
        <v>2</v>
      </c>
      <c r="R22" s="177" t="str">
        <f>IF(ISERROR('[5]POULE DE 3 '!Y28),"",IF(ISBLANK('[5]A RENSEIGNER'!B29),"",IF('[5]POULE DE 3 '!Y28=1,'[5]POULE DE 3 '!Y28&amp;"er",'[5]POULE DE 3 '!Y28&amp;"ème")))</f>
        <v>2ème</v>
      </c>
      <c r="S22" s="178">
        <f>IF(ISERROR('[5]POULE DE 3 '!Z28),"",'[5]POULE DE 3 '!Z28)</f>
        <v>5</v>
      </c>
      <c r="T22" s="178">
        <f>+'[5]POULE DE 3 '!AG28</f>
        <v>1</v>
      </c>
      <c r="U22" s="180">
        <f>IF(ISERROR('[5]POULE DE 3 '!AH28),"",'[5]POULE DE 3 '!AH28)</f>
        <v>6</v>
      </c>
      <c r="V22" s="20"/>
    </row>
    <row r="23" spans="2:22" ht="43.95" customHeight="1" x14ac:dyDescent="0.3">
      <c r="B23" s="19"/>
      <c r="C23" s="59" t="str">
        <f>'[5]A RENSEIGNER'!C29</f>
        <v>R1</v>
      </c>
      <c r="D23" s="60"/>
      <c r="E23" s="60">
        <f>'[5]POULE DE 3 '!J37</f>
        <v>2</v>
      </c>
      <c r="F23" s="60"/>
      <c r="G23" s="61"/>
      <c r="H23" s="62"/>
      <c r="I23" s="63"/>
      <c r="J23" s="60"/>
      <c r="K23" s="60">
        <f>'[5]POULE DE 3 '!J28</f>
        <v>0</v>
      </c>
      <c r="L23" s="64"/>
      <c r="M23" s="182" t="s">
        <v>10</v>
      </c>
      <c r="N23" s="183"/>
      <c r="O23" s="65"/>
      <c r="P23" s="66" t="s">
        <v>11</v>
      </c>
      <c r="Q23" s="175"/>
      <c r="R23" s="178"/>
      <c r="S23" s="178"/>
      <c r="T23" s="178"/>
      <c r="U23" s="180"/>
      <c r="V23" s="20"/>
    </row>
    <row r="24" spans="2:22" ht="43.95" customHeight="1" thickBot="1" x14ac:dyDescent="0.35">
      <c r="B24" s="19"/>
      <c r="C24" s="67" t="str">
        <f>'[5]A RENSEIGNER'!D29</f>
        <v>ABASM</v>
      </c>
      <c r="D24" s="68">
        <f>+'[5]POULE DE 3 '!I37</f>
        <v>2.5806451612903225</v>
      </c>
      <c r="E24" s="69"/>
      <c r="F24" s="69">
        <f>IF(ISBLANK('[5]POULE DE 3 '!G37),"",'[5]POULE DE 3 '!G37)</f>
        <v>14</v>
      </c>
      <c r="G24" s="70"/>
      <c r="H24" s="71"/>
      <c r="I24" s="72"/>
      <c r="J24" s="68">
        <f>+'[5]POULE DE 3 '!I28</f>
        <v>2.0285714285714285</v>
      </c>
      <c r="K24" s="69"/>
      <c r="L24" s="73">
        <f>IF(ISBLANK('[5]POULE DE 3 '!G28),"",'[5]POULE DE 3 '!G28)</f>
        <v>7</v>
      </c>
      <c r="M24" s="184">
        <f>IF('[5]POULE DE 3 '!U28=0,"",'[5]POULE DE 3 '!U28)</f>
        <v>2.5806451612903225</v>
      </c>
      <c r="N24" s="185"/>
      <c r="O24" s="186">
        <f>IF('[5]POULE DE 3 '!V28=0,"",'[5]POULE DE 3 '!V28)</f>
        <v>14</v>
      </c>
      <c r="P24" s="187"/>
      <c r="Q24" s="176"/>
      <c r="R24" s="179"/>
      <c r="S24" s="179"/>
      <c r="T24" s="179"/>
      <c r="U24" s="181"/>
      <c r="V24" s="20"/>
    </row>
    <row r="25" spans="2:22" ht="60.75" customHeight="1" thickTop="1" thickBot="1" x14ac:dyDescent="0.35">
      <c r="B25" s="19"/>
      <c r="C25" s="21" t="s">
        <v>1</v>
      </c>
      <c r="D25" s="205" t="str">
        <f>$D$21</f>
        <v>LEMONIER Thierry</v>
      </c>
      <c r="E25" s="205"/>
      <c r="F25" s="205"/>
      <c r="G25" s="201" t="str">
        <f>$G$21</f>
        <v>PIVONET Françis</v>
      </c>
      <c r="H25" s="201"/>
      <c r="I25" s="201"/>
      <c r="J25" s="232" t="str">
        <f>$J$21</f>
        <v>LECLERC Michel</v>
      </c>
      <c r="K25" s="232"/>
      <c r="L25" s="233"/>
      <c r="M25" s="74" t="s">
        <v>2</v>
      </c>
      <c r="N25" s="234" t="s">
        <v>3</v>
      </c>
      <c r="O25" s="235"/>
      <c r="P25" s="75" t="s">
        <v>4</v>
      </c>
      <c r="Q25" s="24" t="s">
        <v>5</v>
      </c>
      <c r="R25" s="25" t="s">
        <v>6</v>
      </c>
      <c r="S25" s="26" t="s">
        <v>12</v>
      </c>
      <c r="T25" s="26" t="s">
        <v>8</v>
      </c>
      <c r="U25" s="27" t="s">
        <v>9</v>
      </c>
      <c r="V25" s="20"/>
    </row>
    <row r="26" spans="2:22" ht="46.95" customHeight="1" thickTop="1" x14ac:dyDescent="0.3">
      <c r="B26" s="19"/>
      <c r="C26" s="76" t="str">
        <f>IF(ISBLANK('[5]A RENSEIGNER'!B30),"",'[5]A RENSEIGNER'!B30)</f>
        <v>LECLERC Michel</v>
      </c>
      <c r="D26" s="77">
        <f>IF(ISBLANK('[5]POULE DE 3 '!E46),"",'[5]POULE DE 3 '!E46)</f>
        <v>67</v>
      </c>
      <c r="E26" s="77"/>
      <c r="F26" s="77">
        <f>+'[5]POULE DE 3 '!F46</f>
        <v>35</v>
      </c>
      <c r="G26" s="77">
        <f>IF(ISBLANK('[5]POULE DE 3 '!E29),"",'[5]POULE DE 3 '!E29)</f>
        <v>72</v>
      </c>
      <c r="H26" s="77"/>
      <c r="I26" s="77">
        <f>+'[5]POULE DE 3 '!F29</f>
        <v>35</v>
      </c>
      <c r="J26" s="78"/>
      <c r="K26" s="79"/>
      <c r="L26" s="80"/>
      <c r="M26" s="81">
        <f>IF('[5]POULE DE 3 '!R29=0,"",'[5]POULE DE 3 '!R29)</f>
        <v>139</v>
      </c>
      <c r="N26" s="236">
        <f>IF(ISERROR('[5]POULE DE 3 '!S29),"",'[5]POULE DE 3 '!S29)</f>
        <v>70</v>
      </c>
      <c r="O26" s="237"/>
      <c r="P26" s="82">
        <f>IF(ISERROR('[5]POULE DE 3 '!T29),"",'[5]POULE DE 3 '!T29)</f>
        <v>1.9857142857142858</v>
      </c>
      <c r="Q26" s="238">
        <f>IF(ISERROR('[5]POULE DE 3 '!W29),"",'[5]POULE DE 3 '!W29)</f>
        <v>4</v>
      </c>
      <c r="R26" s="219" t="str">
        <f>IF(ISERROR('[5]POULE DE 3 '!Y29),"",IF(ISBLANK('[5]A RENSEIGNER'!B30),"",IF('[5]POULE DE 3 '!Y29=1,'[5]POULE DE 3 '!Y29&amp;"er",'[5]POULE DE 3 '!Y29&amp;"ème")))</f>
        <v>1er</v>
      </c>
      <c r="S26" s="220">
        <f>IF(ISERROR('[5]POULE DE 3 '!Z29),"",'[5]POULE DE 3 '!Z29)</f>
        <v>8</v>
      </c>
      <c r="T26" s="220">
        <f>+'[5]POULE DE 3 '!AG29</f>
        <v>2</v>
      </c>
      <c r="U26" s="222">
        <f>IF(ISERROR('[5]POULE DE 3 '!AH29),"",'[5]POULE DE 3 '!AH29)</f>
        <v>10</v>
      </c>
      <c r="V26" s="20"/>
    </row>
    <row r="27" spans="2:22" ht="46.95" customHeight="1" x14ac:dyDescent="0.3">
      <c r="B27" s="19"/>
      <c r="C27" s="83" t="str">
        <f>'[5]A RENSEIGNER'!C30</f>
        <v>R1</v>
      </c>
      <c r="D27" s="84"/>
      <c r="E27" s="84">
        <f>'[5]POULE DE 3 '!J46</f>
        <v>2</v>
      </c>
      <c r="F27" s="84"/>
      <c r="G27" s="84"/>
      <c r="H27" s="84">
        <f>'[5]POULE DE 3 '!J29</f>
        <v>2</v>
      </c>
      <c r="I27" s="84"/>
      <c r="J27" s="85"/>
      <c r="K27" s="86"/>
      <c r="L27" s="87"/>
      <c r="M27" s="224" t="s">
        <v>10</v>
      </c>
      <c r="N27" s="225"/>
      <c r="O27" s="226" t="s">
        <v>11</v>
      </c>
      <c r="P27" s="227"/>
      <c r="Q27" s="238"/>
      <c r="R27" s="220"/>
      <c r="S27" s="220"/>
      <c r="T27" s="220"/>
      <c r="U27" s="222"/>
      <c r="V27" s="20"/>
    </row>
    <row r="28" spans="2:22" ht="46.95" customHeight="1" thickBot="1" x14ac:dyDescent="0.35">
      <c r="B28" s="19"/>
      <c r="C28" s="88" t="str">
        <f>'[5]A RENSEIGNER'!D30</f>
        <v>ABASM</v>
      </c>
      <c r="D28" s="89">
        <f>+'[5]POULE DE 3 '!I46</f>
        <v>1.9142857142857144</v>
      </c>
      <c r="E28" s="90"/>
      <c r="F28" s="90">
        <f>IF(ISBLANK('[5]POULE DE 3 '!G46),"",'[5]POULE DE 3 '!G46)</f>
        <v>7</v>
      </c>
      <c r="G28" s="89">
        <f>+'[5]POULE DE 3 '!I29</f>
        <v>2.0571428571428569</v>
      </c>
      <c r="H28" s="90"/>
      <c r="I28" s="90">
        <f>IF(ISBLANK('[5]POULE DE 3 '!G29),"",'[5]POULE DE 3 '!G29)</f>
        <v>8</v>
      </c>
      <c r="J28" s="91"/>
      <c r="K28" s="92"/>
      <c r="L28" s="93"/>
      <c r="M28" s="228">
        <f>IF('[5]POULE DE 3 '!U29=0,"",'[5]POULE DE 3 '!U29)</f>
        <v>2.0571428571428569</v>
      </c>
      <c r="N28" s="229"/>
      <c r="O28" s="230">
        <f>IF('[5]POULE DE 3 '!V29=0,"",'[5]POULE DE 3 '!V29)</f>
        <v>8</v>
      </c>
      <c r="P28" s="231"/>
      <c r="Q28" s="239"/>
      <c r="R28" s="221"/>
      <c r="S28" s="221"/>
      <c r="T28" s="221"/>
      <c r="U28" s="223"/>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Rank</vt:lpstr>
      <vt:lpstr>RESULTATS POULE DE 2 (2)</vt:lpstr>
      <vt:lpstr>RESULTATS POULE DE 2</vt:lpstr>
      <vt:lpstr>RESULTATS  POULE DE  3 (2)</vt:lpstr>
      <vt:lpstr>RESULTATS  POULE DE  3</vt:lpstr>
      <vt:lpstr>NomPrenLicenCateg</vt:lpstr>
      <vt:lpstr>Rank!Zone_d_impression</vt:lpstr>
      <vt:lpstr>'RESULTATS  POULE DE  3'!Zone_d_impression</vt:lpstr>
      <vt:lpstr>'RESULTATS  POULE DE  3 (2)'!Zone_d_impression</vt:lpstr>
      <vt:lpstr>'RESULTATS POULE DE 2'!Zone_d_impression</vt:lpstr>
      <vt:lpstr>'RESULTATS POULE DE 2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2021-11-28T15:24:48Z</dcterms:modified>
</cp:coreProperties>
</file>