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saison 21.22\Competitions 2021-2022\CADRE N3\"/>
    </mc:Choice>
  </mc:AlternateContent>
  <xr:revisionPtr revIDLastSave="0" documentId="13_ncr:1_{67C5FA7C-E12B-430D-8EE0-17B30234CE55}" xr6:coauthVersionLast="47" xr6:coauthVersionMax="47" xr10:uidLastSave="{00000000-0000-0000-0000-000000000000}"/>
  <bookViews>
    <workbookView xWindow="-108" yWindow="-108" windowWidth="23256" windowHeight="12576" activeTab="2" xr2:uid="{0F622032-5042-409E-8313-5D2B758FF669}"/>
  </bookViews>
  <sheets>
    <sheet name="Rank" sheetId="2" r:id="rId1"/>
    <sheet name="RESULTATS  POULE DE  3" sheetId="3" r:id="rId2"/>
    <sheet name="RESULTATS  POULE DE  3 (2)" sheetId="4" r:id="rId3"/>
    <sheet name="Feuil1" sheetId="1" r:id="rId4"/>
  </sheets>
  <externalReferences>
    <externalReference r:id="rId5"/>
    <externalReference r:id="rId6"/>
    <externalReference r:id="rId7"/>
    <externalReference r:id="rId8"/>
    <externalReference r:id="rId9"/>
  </externalReferences>
  <definedNames>
    <definedName name="avancement">[1]DONNEES!$F$2:$F$5</definedName>
    <definedName name="BD_JOUEURS_CATEGORIES" localSheetId="2">[5]BD_JOUEURS_CLUB_CATEGORIES!$A$2:$G$83</definedName>
    <definedName name="BD_JOUEURS_CATEGORIES">[4]BD_JOUEURS_CLUB_CATEGORIES!$A$2:$G$83</definedName>
    <definedName name="CATE_COR" localSheetId="2">'[5]POULE DE 3 '!$AC$236:$AD$240</definedName>
    <definedName name="CATE_COR">'[4]POULE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2">'[5]A RENSEIGNER'!$B$183:$C$186</definedName>
    <definedName name="ModeJeu_col">'[4]A RENSEIGNER'!$B$183:$C$186</definedName>
    <definedName name="NomLicenceClub">[1]DONNEES!$A$2:$C$126</definedName>
    <definedName name="NomPrenLicenCateg">Rank!$C$7:$G$17</definedName>
    <definedName name="Noms" localSheetId="2">[5]BD_JOUEURS_CLUB_CATEGORIES!$A$4:$A$85</definedName>
    <definedName name="Noms">[4]BD_JOUEURS_CLUB_CATEGORIES!$A$4:$A$85</definedName>
    <definedName name="tab_corresp_ID_cate" localSheetId="2">[5]BD_JOUEURS_CLUB_CATEGORIES!$D$4:$G$83</definedName>
    <definedName name="tab_corresp_ID_cate">[4]BD_JOUEURS_CLUB_CATEGORIES!$D$4:$G$83</definedName>
    <definedName name="tabdistance" localSheetId="2">[5]categories!$A$4:$E$24</definedName>
    <definedName name="tabdistance">[4]categories!$A$4:$E$24</definedName>
    <definedName name="tablemoy" localSheetId="2">[5]categories!$G$4:$K$24</definedName>
    <definedName name="tablemoy">[4]categories!$G$4:$K$24</definedName>
    <definedName name="_xlnm.Print_Area" localSheetId="0">Rank!$A$6:$AF$20</definedName>
    <definedName name="_xlnm.Print_Area" localSheetId="1">'RESULTATS  POULE DE  3'!$B$2:$V$30</definedName>
    <definedName name="_xlnm.Print_Area" localSheetId="2">'RESULTATS  POULE DE  3 (2)'!$B$2:$V$30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D21" i="4"/>
  <c r="D25" i="4" s="1"/>
  <c r="O20" i="4"/>
  <c r="M20" i="4"/>
  <c r="L20" i="4"/>
  <c r="J20" i="4"/>
  <c r="I20" i="4"/>
  <c r="G20" i="4"/>
  <c r="C20" i="4"/>
  <c r="K19" i="4"/>
  <c r="H19" i="4"/>
  <c r="C19" i="4"/>
  <c r="U18" i="4"/>
  <c r="T18" i="4"/>
  <c r="S18" i="4"/>
  <c r="R18" i="4"/>
  <c r="Q18" i="4"/>
  <c r="P18" i="4"/>
  <c r="N18" i="4"/>
  <c r="M18" i="4"/>
  <c r="L18" i="4"/>
  <c r="J18" i="4"/>
  <c r="I18" i="4"/>
  <c r="G18" i="4"/>
  <c r="C18" i="4"/>
  <c r="J17" i="4"/>
  <c r="J21" i="4" s="1"/>
  <c r="J25" i="4" s="1"/>
  <c r="G17" i="4"/>
  <c r="G21" i="4" s="1"/>
  <c r="G25" i="4" s="1"/>
  <c r="D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24" i="2" l="1"/>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<sst xmlns="http://schemas.openxmlformats.org/spreadsheetml/2006/main" count="202" uniqueCount="105">
  <si>
    <t>CDBVM</t>
  </si>
  <si>
    <t>SAISON 2021 / 2022</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</si>
  <si>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</si>
  <si>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</si>
  <si>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</si>
  <si>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</si>
  <si>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</si>
  <si>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</si>
  <si>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</si>
  <si>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</si>
  <si>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</si>
  <si>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</si>
  <si>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</si>
  <si>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</si>
  <si>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</si>
  <si>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</si>
  <si>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</si>
  <si>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</si>
  <si>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</si>
  <si>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</si>
  <si>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</si>
  <si>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</si>
  <si>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</si>
  <si>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</si>
  <si>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</si>
  <si>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</si>
  <si>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</si>
  <si>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DELALANDE Christian</t>
  </si>
  <si>
    <t>DELALANDE</t>
  </si>
  <si>
    <t>CHRISTIAN</t>
  </si>
  <si>
    <t>BILLARD CLUB DE LIVRY GARGAN</t>
  </si>
  <si>
    <t>nouveau</t>
  </si>
  <si>
    <t>GUREWAN Suresh</t>
  </si>
  <si>
    <t>GUREWAN</t>
  </si>
  <si>
    <t>SURESH</t>
  </si>
  <si>
    <t>AB MAISONS ALFORT</t>
  </si>
  <si>
    <t>19/20</t>
  </si>
  <si>
    <t>FINALISTE</t>
  </si>
  <si>
    <t>THIERRY Jean Michel</t>
  </si>
  <si>
    <t>THIERRY</t>
  </si>
  <si>
    <t>JEAN MICHEL</t>
  </si>
  <si>
    <t>FAVERO Alain</t>
  </si>
  <si>
    <t>FAVERO</t>
  </si>
  <si>
    <t>ALAIN</t>
  </si>
  <si>
    <t>SIMON Claude</t>
  </si>
  <si>
    <t>SIMON</t>
  </si>
  <si>
    <t>CLAUDE</t>
  </si>
  <si>
    <t>ASS. BILLARD AMATEUR DE SAINT MAUR</t>
  </si>
  <si>
    <t>ARGIS Mickael</t>
  </si>
  <si>
    <t>ARGIS</t>
  </si>
  <si>
    <t>MICKAEL</t>
  </si>
  <si>
    <t/>
  </si>
  <si>
    <t>LE GAC Philippe</t>
  </si>
  <si>
    <t>LE GAC</t>
  </si>
  <si>
    <t>PHILIPPE</t>
  </si>
  <si>
    <t>BILLARD CLUB LA COMETE</t>
  </si>
  <si>
    <t>MOLET Claude</t>
  </si>
  <si>
    <t>MOLET</t>
  </si>
  <si>
    <t>17/18</t>
  </si>
  <si>
    <t>PICHON Thierry</t>
  </si>
  <si>
    <t>PICHON</t>
  </si>
  <si>
    <t>LAPERTO Michel</t>
  </si>
  <si>
    <t>LAPERTO</t>
  </si>
  <si>
    <t>MICHEL</t>
  </si>
  <si>
    <t>14/15</t>
  </si>
  <si>
    <t>SLIMANE René Pierre</t>
  </si>
  <si>
    <t>SLIMANE</t>
  </si>
  <si>
    <t>RENE PIERRE</t>
  </si>
  <si>
    <t>FERRARA Jean Pierre</t>
  </si>
  <si>
    <t>FERRARA</t>
  </si>
  <si>
    <t>JEAN PIERRE</t>
  </si>
  <si>
    <t>PEYROLE Philippe</t>
  </si>
  <si>
    <t>PEYROLE</t>
  </si>
  <si>
    <t>GILLOT Olivier</t>
  </si>
  <si>
    <t>GILLOT</t>
  </si>
  <si>
    <t>OLIVIER</t>
  </si>
  <si>
    <t>DOUSSOT Pierre</t>
  </si>
  <si>
    <t>DOUSSOT</t>
  </si>
  <si>
    <t>PIERRE</t>
  </si>
  <si>
    <t>FONTAINE Jean</t>
  </si>
  <si>
    <t>FONTAINE</t>
  </si>
  <si>
    <t>JEAN</t>
  </si>
  <si>
    <t>18/19</t>
  </si>
  <si>
    <t>SAGET Xavier</t>
  </si>
  <si>
    <t>SAGET</t>
  </si>
  <si>
    <t>XAVIER</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</si>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</sst>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25">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1" fillId="0" borderId="6" xfId="1" applyBorder="1" applyAlignment="1">
      <alignment horizontal="left"/>
    </xf>
    <xf numFmtId="0" fontId="4" fillId="0" borderId="6" xfId="2" applyBorder="1" applyAlignment="1">
      <alignment horizontal="center"/>
    </xf>
    <xf numFmtId="17" fontId="7" fillId="0" borderId="6" xfId="2" applyNumberFormat="1" applyFon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pplyProtection="1">
      <alignment horizontal="center"/>
      <protection hidden="1"/>
    </xf>
    <xf numFmtId="0" fontId="8" fillId="7" borderId="9" xfId="2" applyFont="1" applyFill="1" applyBorder="1" applyAlignment="1" applyProtection="1">
      <alignment horizontal="center" vertical="center"/>
      <protection locked="0"/>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49" fontId="7" fillId="0" borderId="6" xfId="2" applyNumberFormat="1" applyFont="1" applyBorder="1" applyAlignment="1">
      <alignment horizontal="center"/>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7" fillId="0" borderId="10" xfId="2" applyFont="1" applyBorder="1" applyAlignment="1">
      <alignment horizontal="center"/>
    </xf>
    <xf numFmtId="0" fontId="4" fillId="0" borderId="10" xfId="2" applyBorder="1" applyAlignment="1">
      <alignment horizontal="center"/>
    </xf>
    <xf numFmtId="0" fontId="1" fillId="0" borderId="6" xfId="1" applyBorder="1" applyAlignment="1" applyProtection="1">
      <alignment horizontal="center" vertical="center" wrapText="1"/>
      <protection hidden="1"/>
    </xf>
    <xf numFmtId="0" fontId="1" fillId="0" borderId="11" xfId="1" applyBorder="1" applyAlignment="1" applyProtection="1">
      <alignment horizontal="center" vertical="center"/>
      <protection hidden="1"/>
    </xf>
    <xf numFmtId="2" fontId="1" fillId="0" borderId="11" xfId="1" applyNumberFormat="1" applyBorder="1" applyAlignment="1" applyProtection="1">
      <alignment horizontal="center"/>
      <protection hidden="1"/>
    </xf>
    <xf numFmtId="0" fontId="1" fillId="0" borderId="10" xfId="1" applyBorder="1" applyProtection="1">
      <protection hidden="1"/>
    </xf>
    <xf numFmtId="0" fontId="8" fillId="7" borderId="6" xfId="2" applyFont="1" applyFill="1" applyBorder="1" applyAlignment="1" applyProtection="1">
      <alignment horizontal="center" vertical="center" wrapText="1"/>
      <protection locked="0"/>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2" xfId="1" applyFont="1" applyBorder="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7" fillId="0" borderId="13" xfId="1" applyFont="1" applyBorder="1" applyAlignment="1" applyProtection="1">
      <alignment horizontal="center" vertical="center"/>
      <protection hidden="1"/>
    </xf>
    <xf numFmtId="0" fontId="10" fillId="0" borderId="13" xfId="1" applyFont="1" applyBorder="1" applyAlignment="1" applyProtection="1">
      <alignment vertical="center"/>
      <protection hidden="1"/>
    </xf>
    <xf numFmtId="0" fontId="10" fillId="0" borderId="13"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4" xfId="1" applyBorder="1" applyProtection="1">
      <protection hidden="1"/>
    </xf>
    <xf numFmtId="0" fontId="1" fillId="0" borderId="15" xfId="1" applyBorder="1" applyAlignment="1" applyProtection="1">
      <alignment horizontal="center" vertical="center"/>
      <protection hidden="1"/>
    </xf>
    <xf numFmtId="0" fontId="1" fillId="0" borderId="15" xfId="1" applyBorder="1" applyAlignment="1" applyProtection="1">
      <alignment horizontal="justify" vertical="justify"/>
      <protection hidden="1"/>
    </xf>
    <xf numFmtId="0" fontId="1" fillId="0" borderId="15" xfId="1" applyBorder="1" applyProtection="1">
      <protection hidden="1"/>
    </xf>
    <xf numFmtId="0" fontId="1" fillId="0" borderId="16" xfId="1" applyBorder="1" applyProtection="1">
      <protection hidden="1"/>
    </xf>
    <xf numFmtId="0" fontId="12" fillId="0" borderId="17"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8"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8" xfId="1" applyFont="1" applyBorder="1" applyAlignment="1" applyProtection="1">
      <alignment horizontal="left" vertical="center"/>
      <protection hidden="1"/>
    </xf>
    <xf numFmtId="0" fontId="12" fillId="0" borderId="17"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7" xfId="1" applyBorder="1" applyProtection="1">
      <protection hidden="1"/>
    </xf>
    <xf numFmtId="0" fontId="1" fillId="0" borderId="18" xfId="1" applyBorder="1" applyProtection="1">
      <protection hidden="1"/>
    </xf>
    <xf numFmtId="0" fontId="3" fillId="0" borderId="19" xfId="1" applyFont="1" applyBorder="1" applyAlignment="1" applyProtection="1">
      <alignment horizontal="center" vertical="center" wrapText="1"/>
      <protection hidden="1"/>
    </xf>
    <xf numFmtId="0" fontId="15" fillId="10" borderId="20" xfId="1" applyFont="1" applyFill="1" applyBorder="1" applyAlignment="1" applyProtection="1">
      <alignment horizontal="center" vertical="center"/>
      <protection hidden="1"/>
    </xf>
    <xf numFmtId="0" fontId="15" fillId="11" borderId="20" xfId="1" applyFont="1" applyFill="1" applyBorder="1" applyAlignment="1" applyProtection="1">
      <alignment horizontal="center" vertical="center"/>
      <protection hidden="1"/>
    </xf>
    <xf numFmtId="0" fontId="15" fillId="12" borderId="20"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6" fillId="10" borderId="19" xfId="1" applyFont="1" applyFill="1" applyBorder="1" applyAlignment="1" applyProtection="1">
      <alignment horizontal="center" vertical="center" wrapText="1"/>
      <protection hidden="1"/>
    </xf>
    <xf numFmtId="0" fontId="17" fillId="10" borderId="21"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 fillId="0" borderId="24" xfId="1" applyBorder="1" applyAlignment="1" applyProtection="1">
      <alignment horizontal="center" vertical="center" wrapText="1"/>
      <protection hidden="1"/>
    </xf>
    <xf numFmtId="0" fontId="1" fillId="0" borderId="25" xfId="1" applyBorder="1" applyAlignment="1" applyProtection="1">
      <alignment horizontal="center" vertical="center"/>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wrapText="1"/>
      <protection hidden="1"/>
    </xf>
    <xf numFmtId="0" fontId="18" fillId="10" borderId="24" xfId="1" applyFont="1" applyFill="1" applyBorder="1" applyAlignment="1" applyProtection="1">
      <alignment horizontal="center" vertical="center"/>
      <protection hidden="1"/>
    </xf>
    <xf numFmtId="0" fontId="12" fillId="10" borderId="21" xfId="1" applyFont="1" applyFill="1" applyBorder="1" applyAlignment="1" applyProtection="1">
      <alignment horizontal="center" vertical="center"/>
      <protection hidden="1"/>
    </xf>
    <xf numFmtId="0" fontId="12" fillId="10" borderId="1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9" fillId="10" borderId="27" xfId="1" applyFont="1" applyFill="1" applyBorder="1" applyAlignment="1" applyProtection="1">
      <alignment horizontal="center" vertical="center"/>
      <protection hidden="1"/>
    </xf>
    <xf numFmtId="0" fontId="12" fillId="10" borderId="28"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29" xfId="1" applyNumberFormat="1" applyFont="1" applyFill="1" applyBorder="1" applyAlignment="1" applyProtection="1">
      <alignment horizontal="center" vertical="center"/>
      <protection hidden="1"/>
    </xf>
    <xf numFmtId="0" fontId="20" fillId="10" borderId="30"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0" fontId="21" fillId="10" borderId="30"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1" xfId="1" applyFont="1" applyFill="1" applyBorder="1" applyAlignment="1" applyProtection="1">
      <alignment horizontal="center" vertical="center"/>
      <protection hidden="1"/>
    </xf>
    <xf numFmtId="0" fontId="17" fillId="10" borderId="3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8" fillId="10" borderId="37" xfId="1" applyFont="1" applyFill="1" applyBorder="1" applyAlignment="1" applyProtection="1">
      <alignment horizontal="center" vertical="center"/>
      <protection hidden="1"/>
    </xf>
    <xf numFmtId="0" fontId="12"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164" fontId="12" fillId="10" borderId="43" xfId="1" applyNumberFormat="1" applyFont="1" applyFill="1" applyBorder="1" applyAlignment="1" applyProtection="1">
      <alignment horizontal="center" vertical="center"/>
      <protection hidden="1"/>
    </xf>
    <xf numFmtId="164" fontId="12" fillId="10" borderId="40" xfId="1" applyNumberFormat="1" applyFont="1" applyFill="1" applyBorder="1" applyAlignment="1" applyProtection="1">
      <alignment horizontal="center" vertical="center"/>
      <protection hidden="1"/>
    </xf>
    <xf numFmtId="1" fontId="12" fillId="10" borderId="38" xfId="1" applyNumberFormat="1" applyFont="1" applyFill="1" applyBorder="1" applyAlignment="1" applyProtection="1">
      <alignment horizontal="center" vertical="center"/>
      <protection hidden="1"/>
    </xf>
    <xf numFmtId="1" fontId="12" fillId="10" borderId="44" xfId="1" applyNumberFormat="1" applyFont="1" applyFill="1" applyBorder="1" applyAlignment="1" applyProtection="1">
      <alignment horizontal="center" vertical="center"/>
      <protection hidden="1"/>
    </xf>
    <xf numFmtId="0" fontId="20" fillId="10" borderId="37" xfId="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16" fillId="11" borderId="19" xfId="1" applyFont="1" applyFill="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8" fillId="11" borderId="24"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2" fillId="11" borderId="21" xfId="1" applyFont="1" applyFill="1" applyBorder="1" applyAlignment="1" applyProtection="1">
      <alignment horizontal="center" vertical="center"/>
      <protection hidden="1"/>
    </xf>
    <xf numFmtId="0" fontId="12" fillId="11" borderId="15"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9" fillId="11" borderId="27" xfId="1" applyFont="1" applyFill="1" applyBorder="1" applyAlignment="1" applyProtection="1">
      <alignment horizontal="center" vertical="center"/>
      <protection hidden="1"/>
    </xf>
    <xf numFmtId="0" fontId="12" fillId="11" borderId="28"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29" xfId="1" applyNumberFormat="1" applyFont="1" applyFill="1" applyBorder="1" applyAlignment="1" applyProtection="1">
      <alignment horizontal="center" vertical="center"/>
      <protection hidden="1"/>
    </xf>
    <xf numFmtId="0" fontId="20" fillId="11" borderId="30"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0" fontId="21" fillId="11" borderId="30"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1" xfId="1" applyFont="1" applyFill="1" applyBorder="1" applyAlignment="1" applyProtection="1">
      <alignment horizontal="center" vertical="center"/>
      <protection hidden="1"/>
    </xf>
    <xf numFmtId="0" fontId="17" fillId="11" borderId="3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8" fillId="11" borderId="37" xfId="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164" fontId="12" fillId="11" borderId="43" xfId="1" applyNumberFormat="1" applyFont="1" applyFill="1" applyBorder="1" applyAlignment="1" applyProtection="1">
      <alignment horizontal="center" vertical="center"/>
      <protection hidden="1"/>
    </xf>
    <xf numFmtId="164" fontId="12" fillId="11" borderId="40" xfId="1" applyNumberFormat="1" applyFont="1" applyFill="1" applyBorder="1" applyAlignment="1" applyProtection="1">
      <alignment horizontal="center" vertical="center"/>
      <protection hidden="1"/>
    </xf>
    <xf numFmtId="1" fontId="12" fillId="11" borderId="38" xfId="1" applyNumberFormat="1" applyFont="1" applyFill="1" applyBorder="1" applyAlignment="1" applyProtection="1">
      <alignment horizontal="center" vertical="center"/>
      <protection hidden="1"/>
    </xf>
    <xf numFmtId="1" fontId="12" fillId="11" borderId="44" xfId="1" applyNumberFormat="1" applyFont="1" applyFill="1" applyBorder="1" applyAlignment="1" applyProtection="1">
      <alignment horizontal="center" vertical="center"/>
      <protection hidden="1"/>
    </xf>
    <xf numFmtId="0" fontId="20" fillId="11" borderId="37" xfId="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6" fillId="12" borderId="19" xfId="1" applyFont="1" applyFill="1" applyBorder="1" applyAlignment="1" applyProtection="1">
      <alignment horizontal="center" vertical="center" wrapText="1"/>
      <protection hidden="1"/>
    </xf>
    <xf numFmtId="0" fontId="17" fillId="12" borderId="21" xfId="1" applyFont="1" applyFill="1" applyBorder="1" applyAlignment="1" applyProtection="1">
      <alignment horizontal="center" vertical="center"/>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8" fillId="12" borderId="24" xfId="1" applyFont="1" applyFill="1" applyBorder="1" applyAlignment="1" applyProtection="1">
      <alignment horizontal="center" vertical="center"/>
      <protection hidden="1"/>
    </xf>
    <xf numFmtId="0" fontId="12" fillId="12" borderId="25" xfId="1" applyFont="1" applyFill="1" applyBorder="1" applyAlignment="1" applyProtection="1">
      <alignment horizontal="center" vertical="center"/>
      <protection hidden="1"/>
    </xf>
    <xf numFmtId="0" fontId="12" fillId="12" borderId="21" xfId="1" applyFont="1" applyFill="1" applyBorder="1" applyAlignment="1" applyProtection="1">
      <alignment horizontal="center" vertical="center"/>
      <protection hidden="1"/>
    </xf>
    <xf numFmtId="0" fontId="12" fillId="12" borderId="15"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9" fillId="12" borderId="27" xfId="1" applyFont="1" applyFill="1" applyBorder="1" applyAlignment="1" applyProtection="1">
      <alignment horizontal="center" vertical="center"/>
      <protection hidden="1"/>
    </xf>
    <xf numFmtId="0" fontId="12" fillId="12" borderId="28"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29" xfId="1" applyNumberFormat="1" applyFont="1" applyFill="1" applyBorder="1" applyAlignment="1" applyProtection="1">
      <alignment horizontal="center" vertical="center"/>
      <protection hidden="1"/>
    </xf>
    <xf numFmtId="0" fontId="20" fillId="12" borderId="30"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0" fontId="21" fillId="12" borderId="30"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2"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8" xfId="1" applyFont="1" applyFill="1" applyBorder="1" applyAlignment="1" applyProtection="1">
      <alignment horizontal="center" vertical="center"/>
      <protection hidden="1"/>
    </xf>
    <xf numFmtId="0" fontId="17" fillId="12" borderId="3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8" fillId="12" borderId="37" xfId="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38"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4" xfId="1" applyFont="1" applyFill="1" applyBorder="1" applyAlignment="1" applyProtection="1">
      <alignment horizontal="center" vertical="center"/>
      <protection hidden="1"/>
    </xf>
    <xf numFmtId="164" fontId="12" fillId="12" borderId="43" xfId="1" applyNumberFormat="1" applyFont="1" applyFill="1" applyBorder="1" applyAlignment="1" applyProtection="1">
      <alignment horizontal="center" vertical="center"/>
      <protection hidden="1"/>
    </xf>
    <xf numFmtId="164" fontId="12" fillId="12" borderId="40" xfId="1" applyNumberFormat="1" applyFont="1" applyFill="1" applyBorder="1" applyAlignment="1" applyProtection="1">
      <alignment horizontal="center" vertical="center"/>
      <protection hidden="1"/>
    </xf>
    <xf numFmtId="1" fontId="12" fillId="12" borderId="38" xfId="1" applyNumberFormat="1" applyFont="1" applyFill="1" applyBorder="1" applyAlignment="1" applyProtection="1">
      <alignment horizontal="center" vertical="center"/>
      <protection hidden="1"/>
    </xf>
    <xf numFmtId="1" fontId="12" fillId="12" borderId="44" xfId="1" applyNumberFormat="1" applyFont="1" applyFill="1" applyBorder="1" applyAlignment="1" applyProtection="1">
      <alignment horizontal="center" vertical="center"/>
      <protection hidden="1"/>
    </xf>
    <xf numFmtId="0" fontId="20" fillId="12" borderId="37" xfId="1" applyFont="1" applyFill="1" applyBorder="1" applyAlignment="1" applyProtection="1">
      <alignment horizontal="center" vertical="center"/>
      <protection hidden="1"/>
    </xf>
    <xf numFmtId="0" fontId="20" fillId="12" borderId="41"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1" fillId="0" borderId="43" xfId="1" applyBorder="1" applyProtection="1">
      <protection hidden="1"/>
    </xf>
    <xf numFmtId="0" fontId="1" fillId="0" borderId="39" xfId="1" applyBorder="1" applyAlignment="1" applyProtection="1">
      <alignment horizontal="center" vertical="center"/>
      <protection hidden="1"/>
    </xf>
    <xf numFmtId="0" fontId="1" fillId="0" borderId="39" xfId="1" applyBorder="1" applyAlignment="1" applyProtection="1">
      <alignment horizontal="justify" vertical="justify"/>
      <protection hidden="1"/>
    </xf>
    <xf numFmtId="0" fontId="1" fillId="0" borderId="39" xfId="1" applyBorder="1" applyProtection="1">
      <protection hidden="1"/>
    </xf>
    <xf numFmtId="0" fontId="1" fillId="0" borderId="44" xfId="1" applyBorder="1" applyProtection="1">
      <protection hidden="1"/>
    </xf>
  </cellXfs>
  <cellStyles count="3">
    <cellStyle name="Normal" xfId="0" builtinId="0"/>
    <cellStyle name="Normal 2" xfId="1" xr:uid="{C9528625-63CA-4531-86BD-AA9691C636AB}"/>
    <cellStyle name="Normal 3" xfId="2" xr:uid="{371C13ED-67F4-44EF-B46E-44F36ED1BA92}"/>
  </cellStyles>
  <dxfs count="16">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0E532DEC-BC0D-4B04-B821-4C76437CAE34}"/>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03DE7AF1-6EBE-4CFA-8F00-832F2CAF3AA3}"/>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8AA92CC-9E18-415A-8688-589D0C0310D9}"/>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BB04A83-248D-4294-9F70-8C5267E70E41}"/>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00E627F-0B4B-4695-ADEB-F6ABB5390FA8}"/>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BFB1703E-A119-4620-A4CF-254D39693B15}"/>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BD02A3A-E0C6-4290-84F2-1D958663454D}"/>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D8FD498F-DAC9-461B-864E-B090F7362D9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7BBF7A1-6E7E-442A-AAF3-9D9BEF5A72A5}"/>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72F3990-CFFD-4C1B-899C-A9F81F69085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13804035-9C30-4E15-BC27-554F13ED2B9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CADRE%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1%20Abma/FDM%20%20CADRE%20N%203%20Poule%201%20ABMA%20%2009.10.2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1%20Abma/FDM%20%20CADRE%20N%203%20Poule%202%20ABMA%20%2009.10.21%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0</v>
          </cell>
        </row>
        <row r="10">
          <cell r="AQ10" t="b">
            <v>1</v>
          </cell>
        </row>
        <row r="11">
          <cell r="AQ11" t="b">
            <v>1</v>
          </cell>
        </row>
        <row r="12">
          <cell r="AQ12" t="b">
            <v>0</v>
          </cell>
        </row>
        <row r="13">
          <cell r="AQ13" t="b">
            <v>1</v>
          </cell>
        </row>
        <row r="14">
          <cell r="AQ14" t="b">
            <v>1</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1</v>
          </cell>
        </row>
        <row r="25">
          <cell r="AQ25" t="b">
            <v>1</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BAURECHE Louis</v>
          </cell>
          <cell r="B8">
            <v>137382</v>
          </cell>
          <cell r="C8" t="str">
            <v>ABASM</v>
          </cell>
        </row>
        <row r="9">
          <cell r="A9" t="str">
            <v>DECLUNDER Magali</v>
          </cell>
          <cell r="B9">
            <v>16878</v>
          </cell>
          <cell r="C9" t="str">
            <v>ABASM</v>
          </cell>
        </row>
        <row r="10">
          <cell r="A10" t="str">
            <v>COKAL Recep</v>
          </cell>
          <cell r="B10">
            <v>157233</v>
          </cell>
          <cell r="C10" t="str">
            <v>ABASM</v>
          </cell>
        </row>
        <row r="11">
          <cell r="A11" t="str">
            <v>COURATIN Jean Daniel</v>
          </cell>
          <cell r="B11">
            <v>155169</v>
          </cell>
          <cell r="C11" t="str">
            <v>ABMA</v>
          </cell>
        </row>
        <row r="12">
          <cell r="A12" t="str">
            <v>DAIRE Eric</v>
          </cell>
          <cell r="B12">
            <v>12883</v>
          </cell>
          <cell r="C12" t="str">
            <v>ABASM</v>
          </cell>
        </row>
        <row r="13">
          <cell r="A13" t="str">
            <v>DELALANDE Christian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ROODRIGUEZ Julien</v>
          </cell>
          <cell r="B69">
            <v>14081</v>
          </cell>
          <cell r="C69" t="str">
            <v>ABMA</v>
          </cell>
        </row>
        <row r="70">
          <cell r="A70" t="str">
            <v>SAGET Xavier</v>
          </cell>
          <cell r="B70">
            <v>159467</v>
          </cell>
          <cell r="C70" t="str">
            <v>ABASM</v>
          </cell>
        </row>
        <row r="71">
          <cell r="A71" t="str">
            <v>SIMON Claude</v>
          </cell>
          <cell r="B71">
            <v>137385</v>
          </cell>
          <cell r="C71" t="str">
            <v>ABASM</v>
          </cell>
        </row>
        <row r="72">
          <cell r="A72" t="str">
            <v>SLIMANE René Pierre</v>
          </cell>
          <cell r="B72">
            <v>14179</v>
          </cell>
          <cell r="C72" t="str">
            <v>ABMA</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44478</v>
          </cell>
        </row>
        <row r="12">
          <cell r="C12" t="str">
            <v>ABMA</v>
          </cell>
        </row>
        <row r="14">
          <cell r="C14">
            <v>1</v>
          </cell>
        </row>
        <row r="15">
          <cell r="C15">
            <v>1</v>
          </cell>
        </row>
        <row r="16">
          <cell r="C16" t="str">
            <v>CADRE</v>
          </cell>
        </row>
        <row r="17">
          <cell r="C17" t="str">
            <v>N3</v>
          </cell>
        </row>
        <row r="28">
          <cell r="B28" t="str">
            <v>SIMON Claude</v>
          </cell>
          <cell r="C28" t="str">
            <v>N3</v>
          </cell>
          <cell r="D28" t="str">
            <v>ABASM</v>
          </cell>
        </row>
        <row r="29">
          <cell r="B29" t="str">
            <v>THIERRY Jean-Michel</v>
          </cell>
          <cell r="C29" t="str">
            <v>N3</v>
          </cell>
          <cell r="D29" t="str">
            <v>ABMA</v>
          </cell>
        </row>
        <row r="30">
          <cell r="B30" t="str">
            <v>GUREWAN Suresh</v>
          </cell>
          <cell r="C30" t="str">
            <v>N3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212</v>
          </cell>
          <cell r="S27">
            <v>46</v>
          </cell>
          <cell r="T27">
            <v>4.6086956521739131</v>
          </cell>
          <cell r="U27">
            <v>6</v>
          </cell>
          <cell r="V27">
            <v>22</v>
          </cell>
          <cell r="W27">
            <v>2</v>
          </cell>
          <cell r="Y27">
            <v>3</v>
          </cell>
          <cell r="Z27">
            <v>3</v>
          </cell>
          <cell r="AG27">
            <v>1</v>
          </cell>
          <cell r="AH27">
            <v>4</v>
          </cell>
        </row>
        <row r="28">
          <cell r="E28">
            <v>108</v>
          </cell>
          <cell r="F28">
            <v>22</v>
          </cell>
          <cell r="G28">
            <v>18</v>
          </cell>
          <cell r="I28">
            <v>4.9090909090909092</v>
          </cell>
          <cell r="J28">
            <v>0</v>
          </cell>
          <cell r="R28">
            <v>228</v>
          </cell>
          <cell r="S28">
            <v>48</v>
          </cell>
          <cell r="T28">
            <v>4.75</v>
          </cell>
          <cell r="U28">
            <v>4.615384615384615</v>
          </cell>
          <cell r="V28">
            <v>22</v>
          </cell>
          <cell r="W28">
            <v>2</v>
          </cell>
          <cell r="Y28">
            <v>2</v>
          </cell>
          <cell r="Z28">
            <v>5</v>
          </cell>
          <cell r="AG28">
            <v>1</v>
          </cell>
          <cell r="AH28">
            <v>6</v>
          </cell>
        </row>
        <row r="29">
          <cell r="E29">
            <v>120</v>
          </cell>
          <cell r="F29">
            <v>22</v>
          </cell>
          <cell r="G29">
            <v>14</v>
          </cell>
          <cell r="I29">
            <v>5.4545454545454541</v>
          </cell>
          <cell r="J29">
            <v>2</v>
          </cell>
          <cell r="R29">
            <v>211</v>
          </cell>
          <cell r="S29">
            <v>42</v>
          </cell>
          <cell r="T29">
            <v>5.0238095238095237</v>
          </cell>
          <cell r="U29">
            <v>5.4545454545454541</v>
          </cell>
          <cell r="V29">
            <v>21</v>
          </cell>
          <cell r="W29">
            <v>2</v>
          </cell>
          <cell r="Y29">
            <v>1</v>
          </cell>
          <cell r="Z29">
            <v>8</v>
          </cell>
          <cell r="AG29">
            <v>1</v>
          </cell>
          <cell r="AH29">
            <v>9</v>
          </cell>
        </row>
        <row r="36">
          <cell r="E36">
            <v>92</v>
          </cell>
          <cell r="F36">
            <v>26</v>
          </cell>
          <cell r="G36">
            <v>22</v>
          </cell>
          <cell r="I36">
            <v>3.5384615384615383</v>
          </cell>
          <cell r="J36">
            <v>0</v>
          </cell>
        </row>
        <row r="37">
          <cell r="E37">
            <v>120</v>
          </cell>
          <cell r="F37">
            <v>26</v>
          </cell>
          <cell r="G37">
            <v>22</v>
          </cell>
          <cell r="I37">
            <v>4.615384615384615</v>
          </cell>
          <cell r="J37">
            <v>2</v>
          </cell>
        </row>
        <row r="44">
          <cell r="E44">
            <v>120</v>
          </cell>
          <cell r="F44">
            <v>20</v>
          </cell>
          <cell r="G44">
            <v>20</v>
          </cell>
          <cell r="I44">
            <v>6</v>
          </cell>
          <cell r="J44">
            <v>2</v>
          </cell>
        </row>
        <row r="46">
          <cell r="E46">
            <v>91</v>
          </cell>
          <cell r="F46">
            <v>20</v>
          </cell>
          <cell r="G46">
            <v>21</v>
          </cell>
          <cell r="I46">
            <v>4.55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44478</v>
          </cell>
        </row>
        <row r="12">
          <cell r="C12" t="str">
            <v>ABMA</v>
          </cell>
        </row>
        <row r="14">
          <cell r="C14">
            <v>1</v>
          </cell>
        </row>
        <row r="15">
          <cell r="C15">
            <v>2</v>
          </cell>
        </row>
        <row r="16">
          <cell r="C16" t="str">
            <v>CADRE</v>
          </cell>
        </row>
        <row r="17">
          <cell r="C17" t="str">
            <v>N3</v>
          </cell>
        </row>
        <row r="28">
          <cell r="B28" t="str">
            <v>ARGIS Mickael</v>
          </cell>
          <cell r="C28" t="str">
            <v>N3</v>
          </cell>
          <cell r="D28" t="str">
            <v>ABMA</v>
          </cell>
        </row>
        <row r="29">
          <cell r="B29" t="str">
            <v>FAVERO Alain</v>
          </cell>
          <cell r="C29" t="str">
            <v>N3</v>
          </cell>
          <cell r="D29" t="str">
            <v>LIVRY</v>
          </cell>
        </row>
        <row r="30">
          <cell r="B30" t="str">
            <v>DELALANDE Christian</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198</v>
          </cell>
          <cell r="S27">
            <v>45</v>
          </cell>
          <cell r="T27">
            <v>4.4000000000000004</v>
          </cell>
          <cell r="U27">
            <v>0</v>
          </cell>
          <cell r="V27">
            <v>18</v>
          </cell>
          <cell r="W27">
            <v>0</v>
          </cell>
          <cell r="Y27">
            <v>3</v>
          </cell>
          <cell r="Z27">
            <v>3</v>
          </cell>
          <cell r="AG27">
            <v>0</v>
          </cell>
          <cell r="AH27">
            <v>3</v>
          </cell>
        </row>
        <row r="28">
          <cell r="E28">
            <v>108</v>
          </cell>
          <cell r="F28">
            <v>23</v>
          </cell>
          <cell r="G28">
            <v>21</v>
          </cell>
          <cell r="I28">
            <v>4.6956521739130439</v>
          </cell>
          <cell r="J28">
            <v>0</v>
          </cell>
          <cell r="R28">
            <v>228</v>
          </cell>
          <cell r="S28">
            <v>48</v>
          </cell>
          <cell r="T28">
            <v>4.75</v>
          </cell>
          <cell r="U28">
            <v>4.8</v>
          </cell>
          <cell r="V28">
            <v>27</v>
          </cell>
          <cell r="W28">
            <v>2</v>
          </cell>
          <cell r="Y28">
            <v>2</v>
          </cell>
          <cell r="Z28">
            <v>5</v>
          </cell>
          <cell r="AG28">
            <v>1</v>
          </cell>
          <cell r="AH28">
            <v>6</v>
          </cell>
        </row>
        <row r="29">
          <cell r="E29">
            <v>120</v>
          </cell>
          <cell r="F29">
            <v>23</v>
          </cell>
          <cell r="G29">
            <v>34</v>
          </cell>
          <cell r="I29">
            <v>5.2173913043478262</v>
          </cell>
          <cell r="J29">
            <v>2</v>
          </cell>
          <cell r="R29">
            <v>240</v>
          </cell>
          <cell r="S29">
            <v>43</v>
          </cell>
          <cell r="T29">
            <v>5.5813953488372094</v>
          </cell>
          <cell r="U29">
            <v>6</v>
          </cell>
          <cell r="V29">
            <v>34</v>
          </cell>
          <cell r="W29">
            <v>4</v>
          </cell>
          <cell r="Y29">
            <v>1</v>
          </cell>
          <cell r="Z29">
            <v>8</v>
          </cell>
          <cell r="AG29">
            <v>2</v>
          </cell>
          <cell r="AH29">
            <v>10</v>
          </cell>
        </row>
        <row r="36">
          <cell r="E36">
            <v>119</v>
          </cell>
          <cell r="F36">
            <v>25</v>
          </cell>
          <cell r="G36">
            <v>18</v>
          </cell>
          <cell r="I36">
            <v>4.76</v>
          </cell>
          <cell r="J36">
            <v>0</v>
          </cell>
        </row>
        <row r="37">
          <cell r="E37">
            <v>120</v>
          </cell>
          <cell r="F37">
            <v>25</v>
          </cell>
          <cell r="G37">
            <v>27</v>
          </cell>
          <cell r="I37">
            <v>4.8</v>
          </cell>
          <cell r="J37">
            <v>2</v>
          </cell>
        </row>
        <row r="44">
          <cell r="E44">
            <v>79</v>
          </cell>
          <cell r="F44">
            <v>20</v>
          </cell>
          <cell r="G44">
            <v>17</v>
          </cell>
          <cell r="I44">
            <v>3.95</v>
          </cell>
          <cell r="J44">
            <v>0</v>
          </cell>
        </row>
        <row r="46">
          <cell r="E46">
            <v>120</v>
          </cell>
          <cell r="F46">
            <v>20</v>
          </cell>
          <cell r="G46">
            <v>29</v>
          </cell>
          <cell r="I46">
            <v>6</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23B1-5686-4D63-B8EF-EF37548FE1B5}">
  <sheetPr>
    <pageSetUpPr fitToPage="1"/>
  </sheetPr>
  <dimension ref="A2:EB130"/>
  <sheetViews>
    <sheetView topLeftCell="A4" zoomScale="86" zoomScaleNormal="86" workbookViewId="0">
      <selection activeCell="Q7" sqref="Q7"/>
    </sheetView>
  </sheetViews>
  <sheetFormatPr baseColWidth="10" defaultColWidth="10.6640625" defaultRowHeight="15.6" outlineLevelCol="1" x14ac:dyDescent="0.3"/>
  <cols>
    <col min="1" max="1" width="10.33203125" style="2" bestFit="1" customWidth="1"/>
    <col min="2" max="2" width="28.33203125" style="2" bestFit="1" customWidth="1" outlineLevel="1"/>
    <col min="3" max="3" width="18.6640625" style="3" bestFit="1" customWidth="1"/>
    <col min="4" max="4" width="25.5546875" style="3" bestFit="1" customWidth="1"/>
    <col min="5" max="5" width="35.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customWidth="1" outlineLevel="1"/>
    <col min="13" max="13" width="10.33203125" style="4" customWidth="1" outlineLevel="1"/>
    <col min="14" max="14" width="12.88671875" style="5" customWidth="1" outlineLevel="1"/>
    <col min="15" max="15" width="12.109375" style="4" customWidth="1" outlineLevel="1"/>
    <col min="16" max="16" width="12.6640625" style="4" customWidth="1"/>
    <col min="17" max="17" width="15.8867187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15.6640625" style="5" customWidth="1" collapsed="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28.33203125" style="2" bestFit="1" customWidth="1"/>
    <col min="259" max="259" width="18.6640625" style="2" bestFit="1" customWidth="1"/>
    <col min="260" max="260" width="25.5546875" style="2" bestFit="1" customWidth="1"/>
    <col min="261" max="261" width="35.6640625" style="2" customWidth="1"/>
    <col min="262" max="266" width="0" style="2" hidden="1" customWidth="1"/>
    <col min="267" max="267" width="12.44140625" style="2" customWidth="1"/>
    <col min="268" max="268" width="9" style="2" customWidth="1"/>
    <col min="269" max="269" width="10.33203125" style="2" customWidth="1"/>
    <col min="270" max="270" width="12.88671875" style="2" customWidth="1"/>
    <col min="271" max="271" width="12.109375" style="2" customWidth="1"/>
    <col min="272" max="272" width="12.6640625" style="2" customWidth="1"/>
    <col min="273" max="273" width="15.88671875" style="2" customWidth="1"/>
    <col min="274" max="277" width="0" style="2" hidden="1"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28.33203125" style="2" bestFit="1" customWidth="1"/>
    <col min="515" max="515" width="18.6640625" style="2" bestFit="1" customWidth="1"/>
    <col min="516" max="516" width="25.5546875" style="2" bestFit="1" customWidth="1"/>
    <col min="517" max="517" width="35.6640625" style="2" customWidth="1"/>
    <col min="518" max="522" width="0" style="2" hidden="1" customWidth="1"/>
    <col min="523" max="523" width="12.44140625" style="2" customWidth="1"/>
    <col min="524" max="524" width="9" style="2" customWidth="1"/>
    <col min="525" max="525" width="10.33203125" style="2" customWidth="1"/>
    <col min="526" max="526" width="12.88671875" style="2" customWidth="1"/>
    <col min="527" max="527" width="12.109375" style="2" customWidth="1"/>
    <col min="528" max="528" width="12.6640625" style="2" customWidth="1"/>
    <col min="529" max="529" width="15.88671875" style="2" customWidth="1"/>
    <col min="530" max="533" width="0" style="2" hidden="1"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28.33203125" style="2" bestFit="1" customWidth="1"/>
    <col min="771" max="771" width="18.6640625" style="2" bestFit="1" customWidth="1"/>
    <col min="772" max="772" width="25.5546875" style="2" bestFit="1" customWidth="1"/>
    <col min="773" max="773" width="35.6640625" style="2" customWidth="1"/>
    <col min="774" max="778" width="0" style="2" hidden="1" customWidth="1"/>
    <col min="779" max="779" width="12.44140625" style="2" customWidth="1"/>
    <col min="780" max="780" width="9" style="2" customWidth="1"/>
    <col min="781" max="781" width="10.33203125" style="2" customWidth="1"/>
    <col min="782" max="782" width="12.88671875" style="2" customWidth="1"/>
    <col min="783" max="783" width="12.109375" style="2" customWidth="1"/>
    <col min="784" max="784" width="12.6640625" style="2" customWidth="1"/>
    <col min="785" max="785" width="15.88671875" style="2" customWidth="1"/>
    <col min="786" max="789" width="0" style="2" hidden="1"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28.33203125" style="2" bestFit="1" customWidth="1"/>
    <col min="1027" max="1027" width="18.6640625" style="2" bestFit="1" customWidth="1"/>
    <col min="1028" max="1028" width="25.5546875" style="2" bestFit="1" customWidth="1"/>
    <col min="1029" max="1029" width="35.6640625" style="2" customWidth="1"/>
    <col min="1030" max="1034" width="0" style="2" hidden="1" customWidth="1"/>
    <col min="1035" max="1035" width="12.44140625" style="2" customWidth="1"/>
    <col min="1036" max="1036" width="9" style="2" customWidth="1"/>
    <col min="1037" max="1037" width="10.33203125" style="2" customWidth="1"/>
    <col min="1038" max="1038" width="12.88671875" style="2" customWidth="1"/>
    <col min="1039" max="1039" width="12.109375" style="2" customWidth="1"/>
    <col min="1040" max="1040" width="12.6640625" style="2" customWidth="1"/>
    <col min="1041" max="1041" width="15.88671875" style="2" customWidth="1"/>
    <col min="1042" max="1045" width="0" style="2" hidden="1"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28.33203125" style="2" bestFit="1" customWidth="1"/>
    <col min="1283" max="1283" width="18.6640625" style="2" bestFit="1" customWidth="1"/>
    <col min="1284" max="1284" width="25.5546875" style="2" bestFit="1" customWidth="1"/>
    <col min="1285" max="1285" width="35.6640625" style="2" customWidth="1"/>
    <col min="1286" max="1290" width="0" style="2" hidden="1" customWidth="1"/>
    <col min="1291" max="1291" width="12.44140625" style="2" customWidth="1"/>
    <col min="1292" max="1292" width="9" style="2" customWidth="1"/>
    <col min="1293" max="1293" width="10.33203125" style="2" customWidth="1"/>
    <col min="1294" max="1294" width="12.88671875" style="2" customWidth="1"/>
    <col min="1295" max="1295" width="12.109375" style="2" customWidth="1"/>
    <col min="1296" max="1296" width="12.6640625" style="2" customWidth="1"/>
    <col min="1297" max="1297" width="15.88671875" style="2" customWidth="1"/>
    <col min="1298" max="1301" width="0" style="2" hidden="1"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28.33203125" style="2" bestFit="1" customWidth="1"/>
    <col min="1539" max="1539" width="18.6640625" style="2" bestFit="1" customWidth="1"/>
    <col min="1540" max="1540" width="25.5546875" style="2" bestFit="1" customWidth="1"/>
    <col min="1541" max="1541" width="35.6640625" style="2" customWidth="1"/>
    <col min="1542" max="1546" width="0" style="2" hidden="1" customWidth="1"/>
    <col min="1547" max="1547" width="12.44140625" style="2" customWidth="1"/>
    <col min="1548" max="1548" width="9" style="2" customWidth="1"/>
    <col min="1549" max="1549" width="10.33203125" style="2" customWidth="1"/>
    <col min="1550" max="1550" width="12.88671875" style="2" customWidth="1"/>
    <col min="1551" max="1551" width="12.109375" style="2" customWidth="1"/>
    <col min="1552" max="1552" width="12.6640625" style="2" customWidth="1"/>
    <col min="1553" max="1553" width="15.88671875" style="2" customWidth="1"/>
    <col min="1554" max="1557" width="0" style="2" hidden="1"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28.33203125" style="2" bestFit="1" customWidth="1"/>
    <col min="1795" max="1795" width="18.6640625" style="2" bestFit="1" customWidth="1"/>
    <col min="1796" max="1796" width="25.5546875" style="2" bestFit="1" customWidth="1"/>
    <col min="1797" max="1797" width="35.6640625" style="2" customWidth="1"/>
    <col min="1798" max="1802" width="0" style="2" hidden="1" customWidth="1"/>
    <col min="1803" max="1803" width="12.44140625" style="2" customWidth="1"/>
    <col min="1804" max="1804" width="9" style="2" customWidth="1"/>
    <col min="1805" max="1805" width="10.33203125" style="2" customWidth="1"/>
    <col min="1806" max="1806" width="12.88671875" style="2" customWidth="1"/>
    <col min="1807" max="1807" width="12.109375" style="2" customWidth="1"/>
    <col min="1808" max="1808" width="12.6640625" style="2" customWidth="1"/>
    <col min="1809" max="1809" width="15.88671875" style="2" customWidth="1"/>
    <col min="1810" max="1813" width="0" style="2" hidden="1"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28.33203125" style="2" bestFit="1" customWidth="1"/>
    <col min="2051" max="2051" width="18.6640625" style="2" bestFit="1" customWidth="1"/>
    <col min="2052" max="2052" width="25.5546875" style="2" bestFit="1" customWidth="1"/>
    <col min="2053" max="2053" width="35.6640625" style="2" customWidth="1"/>
    <col min="2054" max="2058" width="0" style="2" hidden="1" customWidth="1"/>
    <col min="2059" max="2059" width="12.44140625" style="2" customWidth="1"/>
    <col min="2060" max="2060" width="9" style="2" customWidth="1"/>
    <col min="2061" max="2061" width="10.33203125" style="2" customWidth="1"/>
    <col min="2062" max="2062" width="12.88671875" style="2" customWidth="1"/>
    <col min="2063" max="2063" width="12.109375" style="2" customWidth="1"/>
    <col min="2064" max="2064" width="12.6640625" style="2" customWidth="1"/>
    <col min="2065" max="2065" width="15.88671875" style="2" customWidth="1"/>
    <col min="2066" max="2069" width="0" style="2" hidden="1"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28.33203125" style="2" bestFit="1" customWidth="1"/>
    <col min="2307" max="2307" width="18.6640625" style="2" bestFit="1" customWidth="1"/>
    <col min="2308" max="2308" width="25.5546875" style="2" bestFit="1" customWidth="1"/>
    <col min="2309" max="2309" width="35.6640625" style="2" customWidth="1"/>
    <col min="2310" max="2314" width="0" style="2" hidden="1" customWidth="1"/>
    <col min="2315" max="2315" width="12.44140625" style="2" customWidth="1"/>
    <col min="2316" max="2316" width="9" style="2" customWidth="1"/>
    <col min="2317" max="2317" width="10.33203125" style="2" customWidth="1"/>
    <col min="2318" max="2318" width="12.88671875" style="2" customWidth="1"/>
    <col min="2319" max="2319" width="12.109375" style="2" customWidth="1"/>
    <col min="2320" max="2320" width="12.6640625" style="2" customWidth="1"/>
    <col min="2321" max="2321" width="15.88671875" style="2" customWidth="1"/>
    <col min="2322" max="2325" width="0" style="2" hidden="1"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28.33203125" style="2" bestFit="1" customWidth="1"/>
    <col min="2563" max="2563" width="18.6640625" style="2" bestFit="1" customWidth="1"/>
    <col min="2564" max="2564" width="25.5546875" style="2" bestFit="1" customWidth="1"/>
    <col min="2565" max="2565" width="35.6640625" style="2" customWidth="1"/>
    <col min="2566" max="2570" width="0" style="2" hidden="1" customWidth="1"/>
    <col min="2571" max="2571" width="12.44140625" style="2" customWidth="1"/>
    <col min="2572" max="2572" width="9" style="2" customWidth="1"/>
    <col min="2573" max="2573" width="10.33203125" style="2" customWidth="1"/>
    <col min="2574" max="2574" width="12.88671875" style="2" customWidth="1"/>
    <col min="2575" max="2575" width="12.109375" style="2" customWidth="1"/>
    <col min="2576" max="2576" width="12.6640625" style="2" customWidth="1"/>
    <col min="2577" max="2577" width="15.88671875" style="2" customWidth="1"/>
    <col min="2578" max="2581" width="0" style="2" hidden="1"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28.33203125" style="2" bestFit="1" customWidth="1"/>
    <col min="2819" max="2819" width="18.6640625" style="2" bestFit="1" customWidth="1"/>
    <col min="2820" max="2820" width="25.5546875" style="2" bestFit="1" customWidth="1"/>
    <col min="2821" max="2821" width="35.6640625" style="2" customWidth="1"/>
    <col min="2822" max="2826" width="0" style="2" hidden="1" customWidth="1"/>
    <col min="2827" max="2827" width="12.44140625" style="2" customWidth="1"/>
    <col min="2828" max="2828" width="9" style="2" customWidth="1"/>
    <col min="2829" max="2829" width="10.33203125" style="2" customWidth="1"/>
    <col min="2830" max="2830" width="12.88671875" style="2" customWidth="1"/>
    <col min="2831" max="2831" width="12.109375" style="2" customWidth="1"/>
    <col min="2832" max="2832" width="12.6640625" style="2" customWidth="1"/>
    <col min="2833" max="2833" width="15.88671875" style="2" customWidth="1"/>
    <col min="2834" max="2837" width="0" style="2" hidden="1"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28.33203125" style="2" bestFit="1" customWidth="1"/>
    <col min="3075" max="3075" width="18.6640625" style="2" bestFit="1" customWidth="1"/>
    <col min="3076" max="3076" width="25.5546875" style="2" bestFit="1" customWidth="1"/>
    <col min="3077" max="3077" width="35.6640625" style="2" customWidth="1"/>
    <col min="3078" max="3082" width="0" style="2" hidden="1" customWidth="1"/>
    <col min="3083" max="3083" width="12.44140625" style="2" customWidth="1"/>
    <col min="3084" max="3084" width="9" style="2" customWidth="1"/>
    <col min="3085" max="3085" width="10.33203125" style="2" customWidth="1"/>
    <col min="3086" max="3086" width="12.88671875" style="2" customWidth="1"/>
    <col min="3087" max="3087" width="12.109375" style="2" customWidth="1"/>
    <col min="3088" max="3088" width="12.6640625" style="2" customWidth="1"/>
    <col min="3089" max="3089" width="15.88671875" style="2" customWidth="1"/>
    <col min="3090" max="3093" width="0" style="2" hidden="1"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28.33203125" style="2" bestFit="1" customWidth="1"/>
    <col min="3331" max="3331" width="18.6640625" style="2" bestFit="1" customWidth="1"/>
    <col min="3332" max="3332" width="25.5546875" style="2" bestFit="1" customWidth="1"/>
    <col min="3333" max="3333" width="35.6640625" style="2" customWidth="1"/>
    <col min="3334" max="3338" width="0" style="2" hidden="1" customWidth="1"/>
    <col min="3339" max="3339" width="12.44140625" style="2" customWidth="1"/>
    <col min="3340" max="3340" width="9" style="2" customWidth="1"/>
    <col min="3341" max="3341" width="10.33203125" style="2" customWidth="1"/>
    <col min="3342" max="3342" width="12.88671875" style="2" customWidth="1"/>
    <col min="3343" max="3343" width="12.109375" style="2" customWidth="1"/>
    <col min="3344" max="3344" width="12.6640625" style="2" customWidth="1"/>
    <col min="3345" max="3345" width="15.88671875" style="2" customWidth="1"/>
    <col min="3346" max="3349" width="0" style="2" hidden="1"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28.33203125" style="2" bestFit="1" customWidth="1"/>
    <col min="3587" max="3587" width="18.6640625" style="2" bestFit="1" customWidth="1"/>
    <col min="3588" max="3588" width="25.5546875" style="2" bestFit="1" customWidth="1"/>
    <col min="3589" max="3589" width="35.6640625" style="2" customWidth="1"/>
    <col min="3590" max="3594" width="0" style="2" hidden="1" customWidth="1"/>
    <col min="3595" max="3595" width="12.44140625" style="2" customWidth="1"/>
    <col min="3596" max="3596" width="9" style="2" customWidth="1"/>
    <col min="3597" max="3597" width="10.33203125" style="2" customWidth="1"/>
    <col min="3598" max="3598" width="12.88671875" style="2" customWidth="1"/>
    <col min="3599" max="3599" width="12.109375" style="2" customWidth="1"/>
    <col min="3600" max="3600" width="12.6640625" style="2" customWidth="1"/>
    <col min="3601" max="3601" width="15.88671875" style="2" customWidth="1"/>
    <col min="3602" max="3605" width="0" style="2" hidden="1"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28.33203125" style="2" bestFit="1" customWidth="1"/>
    <col min="3843" max="3843" width="18.6640625" style="2" bestFit="1" customWidth="1"/>
    <col min="3844" max="3844" width="25.5546875" style="2" bestFit="1" customWidth="1"/>
    <col min="3845" max="3845" width="35.6640625" style="2" customWidth="1"/>
    <col min="3846" max="3850" width="0" style="2" hidden="1" customWidth="1"/>
    <col min="3851" max="3851" width="12.44140625" style="2" customWidth="1"/>
    <col min="3852" max="3852" width="9" style="2" customWidth="1"/>
    <col min="3853" max="3853" width="10.33203125" style="2" customWidth="1"/>
    <col min="3854" max="3854" width="12.88671875" style="2" customWidth="1"/>
    <col min="3855" max="3855" width="12.109375" style="2" customWidth="1"/>
    <col min="3856" max="3856" width="12.6640625" style="2" customWidth="1"/>
    <col min="3857" max="3857" width="15.88671875" style="2" customWidth="1"/>
    <col min="3858" max="3861" width="0" style="2" hidden="1"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28.33203125" style="2" bestFit="1" customWidth="1"/>
    <col min="4099" max="4099" width="18.6640625" style="2" bestFit="1" customWidth="1"/>
    <col min="4100" max="4100" width="25.5546875" style="2" bestFit="1" customWidth="1"/>
    <col min="4101" max="4101" width="35.6640625" style="2" customWidth="1"/>
    <col min="4102" max="4106" width="0" style="2" hidden="1" customWidth="1"/>
    <col min="4107" max="4107" width="12.44140625" style="2" customWidth="1"/>
    <col min="4108" max="4108" width="9" style="2" customWidth="1"/>
    <col min="4109" max="4109" width="10.33203125" style="2" customWidth="1"/>
    <col min="4110" max="4110" width="12.88671875" style="2" customWidth="1"/>
    <col min="4111" max="4111" width="12.109375" style="2" customWidth="1"/>
    <col min="4112" max="4112" width="12.6640625" style="2" customWidth="1"/>
    <col min="4113" max="4113" width="15.88671875" style="2" customWidth="1"/>
    <col min="4114" max="4117" width="0" style="2" hidden="1"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28.33203125" style="2" bestFit="1" customWidth="1"/>
    <col min="4355" max="4355" width="18.6640625" style="2" bestFit="1" customWidth="1"/>
    <col min="4356" max="4356" width="25.5546875" style="2" bestFit="1" customWidth="1"/>
    <col min="4357" max="4357" width="35.6640625" style="2" customWidth="1"/>
    <col min="4358" max="4362" width="0" style="2" hidden="1" customWidth="1"/>
    <col min="4363" max="4363" width="12.44140625" style="2" customWidth="1"/>
    <col min="4364" max="4364" width="9" style="2" customWidth="1"/>
    <col min="4365" max="4365" width="10.33203125" style="2" customWidth="1"/>
    <col min="4366" max="4366" width="12.88671875" style="2" customWidth="1"/>
    <col min="4367" max="4367" width="12.109375" style="2" customWidth="1"/>
    <col min="4368" max="4368" width="12.6640625" style="2" customWidth="1"/>
    <col min="4369" max="4369" width="15.88671875" style="2" customWidth="1"/>
    <col min="4370" max="4373" width="0" style="2" hidden="1"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28.33203125" style="2" bestFit="1" customWidth="1"/>
    <col min="4611" max="4611" width="18.6640625" style="2" bestFit="1" customWidth="1"/>
    <col min="4612" max="4612" width="25.5546875" style="2" bestFit="1" customWidth="1"/>
    <col min="4613" max="4613" width="35.6640625" style="2" customWidth="1"/>
    <col min="4614" max="4618" width="0" style="2" hidden="1" customWidth="1"/>
    <col min="4619" max="4619" width="12.44140625" style="2" customWidth="1"/>
    <col min="4620" max="4620" width="9" style="2" customWidth="1"/>
    <col min="4621" max="4621" width="10.33203125" style="2" customWidth="1"/>
    <col min="4622" max="4622" width="12.88671875" style="2" customWidth="1"/>
    <col min="4623" max="4623" width="12.109375" style="2" customWidth="1"/>
    <col min="4624" max="4624" width="12.6640625" style="2" customWidth="1"/>
    <col min="4625" max="4625" width="15.88671875" style="2" customWidth="1"/>
    <col min="4626" max="4629" width="0" style="2" hidden="1"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28.33203125" style="2" bestFit="1" customWidth="1"/>
    <col min="4867" max="4867" width="18.6640625" style="2" bestFit="1" customWidth="1"/>
    <col min="4868" max="4868" width="25.5546875" style="2" bestFit="1" customWidth="1"/>
    <col min="4869" max="4869" width="35.6640625" style="2" customWidth="1"/>
    <col min="4870" max="4874" width="0" style="2" hidden="1" customWidth="1"/>
    <col min="4875" max="4875" width="12.44140625" style="2" customWidth="1"/>
    <col min="4876" max="4876" width="9" style="2" customWidth="1"/>
    <col min="4877" max="4877" width="10.33203125" style="2" customWidth="1"/>
    <col min="4878" max="4878" width="12.88671875" style="2" customWidth="1"/>
    <col min="4879" max="4879" width="12.109375" style="2" customWidth="1"/>
    <col min="4880" max="4880" width="12.6640625" style="2" customWidth="1"/>
    <col min="4881" max="4881" width="15.88671875" style="2" customWidth="1"/>
    <col min="4882" max="4885" width="0" style="2" hidden="1"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28.33203125" style="2" bestFit="1" customWidth="1"/>
    <col min="5123" max="5123" width="18.6640625" style="2" bestFit="1" customWidth="1"/>
    <col min="5124" max="5124" width="25.5546875" style="2" bestFit="1" customWidth="1"/>
    <col min="5125" max="5125" width="35.6640625" style="2" customWidth="1"/>
    <col min="5126" max="5130" width="0" style="2" hidden="1" customWidth="1"/>
    <col min="5131" max="5131" width="12.44140625" style="2" customWidth="1"/>
    <col min="5132" max="5132" width="9" style="2" customWidth="1"/>
    <col min="5133" max="5133" width="10.33203125" style="2" customWidth="1"/>
    <col min="5134" max="5134" width="12.88671875" style="2" customWidth="1"/>
    <col min="5135" max="5135" width="12.109375" style="2" customWidth="1"/>
    <col min="5136" max="5136" width="12.6640625" style="2" customWidth="1"/>
    <col min="5137" max="5137" width="15.88671875" style="2" customWidth="1"/>
    <col min="5138" max="5141" width="0" style="2" hidden="1"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28.33203125" style="2" bestFit="1" customWidth="1"/>
    <col min="5379" max="5379" width="18.6640625" style="2" bestFit="1" customWidth="1"/>
    <col min="5380" max="5380" width="25.5546875" style="2" bestFit="1" customWidth="1"/>
    <col min="5381" max="5381" width="35.6640625" style="2" customWidth="1"/>
    <col min="5382" max="5386" width="0" style="2" hidden="1" customWidth="1"/>
    <col min="5387" max="5387" width="12.44140625" style="2" customWidth="1"/>
    <col min="5388" max="5388" width="9" style="2" customWidth="1"/>
    <col min="5389" max="5389" width="10.33203125" style="2" customWidth="1"/>
    <col min="5390" max="5390" width="12.88671875" style="2" customWidth="1"/>
    <col min="5391" max="5391" width="12.109375" style="2" customWidth="1"/>
    <col min="5392" max="5392" width="12.6640625" style="2" customWidth="1"/>
    <col min="5393" max="5393" width="15.88671875" style="2" customWidth="1"/>
    <col min="5394" max="5397" width="0" style="2" hidden="1"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28.33203125" style="2" bestFit="1" customWidth="1"/>
    <col min="5635" max="5635" width="18.6640625" style="2" bestFit="1" customWidth="1"/>
    <col min="5636" max="5636" width="25.5546875" style="2" bestFit="1" customWidth="1"/>
    <col min="5637" max="5637" width="35.6640625" style="2" customWidth="1"/>
    <col min="5638" max="5642" width="0" style="2" hidden="1" customWidth="1"/>
    <col min="5643" max="5643" width="12.44140625" style="2" customWidth="1"/>
    <col min="5644" max="5644" width="9" style="2" customWidth="1"/>
    <col min="5645" max="5645" width="10.33203125" style="2" customWidth="1"/>
    <col min="5646" max="5646" width="12.88671875" style="2" customWidth="1"/>
    <col min="5647" max="5647" width="12.109375" style="2" customWidth="1"/>
    <col min="5648" max="5648" width="12.6640625" style="2" customWidth="1"/>
    <col min="5649" max="5649" width="15.88671875" style="2" customWidth="1"/>
    <col min="5650" max="5653" width="0" style="2" hidden="1"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28.33203125" style="2" bestFit="1" customWidth="1"/>
    <col min="5891" max="5891" width="18.6640625" style="2" bestFit="1" customWidth="1"/>
    <col min="5892" max="5892" width="25.5546875" style="2" bestFit="1" customWidth="1"/>
    <col min="5893" max="5893" width="35.6640625" style="2" customWidth="1"/>
    <col min="5894" max="5898" width="0" style="2" hidden="1" customWidth="1"/>
    <col min="5899" max="5899" width="12.44140625" style="2" customWidth="1"/>
    <col min="5900" max="5900" width="9" style="2" customWidth="1"/>
    <col min="5901" max="5901" width="10.33203125" style="2" customWidth="1"/>
    <col min="5902" max="5902" width="12.88671875" style="2" customWidth="1"/>
    <col min="5903" max="5903" width="12.109375" style="2" customWidth="1"/>
    <col min="5904" max="5904" width="12.6640625" style="2" customWidth="1"/>
    <col min="5905" max="5905" width="15.88671875" style="2" customWidth="1"/>
    <col min="5906" max="5909" width="0" style="2" hidden="1"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28.33203125" style="2" bestFit="1" customWidth="1"/>
    <col min="6147" max="6147" width="18.6640625" style="2" bestFit="1" customWidth="1"/>
    <col min="6148" max="6148" width="25.5546875" style="2" bestFit="1" customWidth="1"/>
    <col min="6149" max="6149" width="35.6640625" style="2" customWidth="1"/>
    <col min="6150" max="6154" width="0" style="2" hidden="1" customWidth="1"/>
    <col min="6155" max="6155" width="12.44140625" style="2" customWidth="1"/>
    <col min="6156" max="6156" width="9" style="2" customWidth="1"/>
    <col min="6157" max="6157" width="10.33203125" style="2" customWidth="1"/>
    <col min="6158" max="6158" width="12.88671875" style="2" customWidth="1"/>
    <col min="6159" max="6159" width="12.109375" style="2" customWidth="1"/>
    <col min="6160" max="6160" width="12.6640625" style="2" customWidth="1"/>
    <col min="6161" max="6161" width="15.88671875" style="2" customWidth="1"/>
    <col min="6162" max="6165" width="0" style="2" hidden="1"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28.33203125" style="2" bestFit="1" customWidth="1"/>
    <col min="6403" max="6403" width="18.6640625" style="2" bestFit="1" customWidth="1"/>
    <col min="6404" max="6404" width="25.5546875" style="2" bestFit="1" customWidth="1"/>
    <col min="6405" max="6405" width="35.6640625" style="2" customWidth="1"/>
    <col min="6406" max="6410" width="0" style="2" hidden="1" customWidth="1"/>
    <col min="6411" max="6411" width="12.44140625" style="2" customWidth="1"/>
    <col min="6412" max="6412" width="9" style="2" customWidth="1"/>
    <col min="6413" max="6413" width="10.33203125" style="2" customWidth="1"/>
    <col min="6414" max="6414" width="12.88671875" style="2" customWidth="1"/>
    <col min="6415" max="6415" width="12.109375" style="2" customWidth="1"/>
    <col min="6416" max="6416" width="12.6640625" style="2" customWidth="1"/>
    <col min="6417" max="6417" width="15.88671875" style="2" customWidth="1"/>
    <col min="6418" max="6421" width="0" style="2" hidden="1"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28.33203125" style="2" bestFit="1" customWidth="1"/>
    <col min="6659" max="6659" width="18.6640625" style="2" bestFit="1" customWidth="1"/>
    <col min="6660" max="6660" width="25.5546875" style="2" bestFit="1" customWidth="1"/>
    <col min="6661" max="6661" width="35.6640625" style="2" customWidth="1"/>
    <col min="6662" max="6666" width="0" style="2" hidden="1" customWidth="1"/>
    <col min="6667" max="6667" width="12.44140625" style="2" customWidth="1"/>
    <col min="6668" max="6668" width="9" style="2" customWidth="1"/>
    <col min="6669" max="6669" width="10.33203125" style="2" customWidth="1"/>
    <col min="6670" max="6670" width="12.88671875" style="2" customWidth="1"/>
    <col min="6671" max="6671" width="12.109375" style="2" customWidth="1"/>
    <col min="6672" max="6672" width="12.6640625" style="2" customWidth="1"/>
    <col min="6673" max="6673" width="15.88671875" style="2" customWidth="1"/>
    <col min="6674" max="6677" width="0" style="2" hidden="1"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28.33203125" style="2" bestFit="1" customWidth="1"/>
    <col min="6915" max="6915" width="18.6640625" style="2" bestFit="1" customWidth="1"/>
    <col min="6916" max="6916" width="25.5546875" style="2" bestFit="1" customWidth="1"/>
    <col min="6917" max="6917" width="35.6640625" style="2" customWidth="1"/>
    <col min="6918" max="6922" width="0" style="2" hidden="1" customWidth="1"/>
    <col min="6923" max="6923" width="12.44140625" style="2" customWidth="1"/>
    <col min="6924" max="6924" width="9" style="2" customWidth="1"/>
    <col min="6925" max="6925" width="10.33203125" style="2" customWidth="1"/>
    <col min="6926" max="6926" width="12.88671875" style="2" customWidth="1"/>
    <col min="6927" max="6927" width="12.109375" style="2" customWidth="1"/>
    <col min="6928" max="6928" width="12.6640625" style="2" customWidth="1"/>
    <col min="6929" max="6929" width="15.88671875" style="2" customWidth="1"/>
    <col min="6930" max="6933" width="0" style="2" hidden="1"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28.33203125" style="2" bestFit="1" customWidth="1"/>
    <col min="7171" max="7171" width="18.6640625" style="2" bestFit="1" customWidth="1"/>
    <col min="7172" max="7172" width="25.5546875" style="2" bestFit="1" customWidth="1"/>
    <col min="7173" max="7173" width="35.6640625" style="2" customWidth="1"/>
    <col min="7174" max="7178" width="0" style="2" hidden="1" customWidth="1"/>
    <col min="7179" max="7179" width="12.44140625" style="2" customWidth="1"/>
    <col min="7180" max="7180" width="9" style="2" customWidth="1"/>
    <col min="7181" max="7181" width="10.33203125" style="2" customWidth="1"/>
    <col min="7182" max="7182" width="12.88671875" style="2" customWidth="1"/>
    <col min="7183" max="7183" width="12.109375" style="2" customWidth="1"/>
    <col min="7184" max="7184" width="12.6640625" style="2" customWidth="1"/>
    <col min="7185" max="7185" width="15.88671875" style="2" customWidth="1"/>
    <col min="7186" max="7189" width="0" style="2" hidden="1"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28.33203125" style="2" bestFit="1" customWidth="1"/>
    <col min="7427" max="7427" width="18.6640625" style="2" bestFit="1" customWidth="1"/>
    <col min="7428" max="7428" width="25.5546875" style="2" bestFit="1" customWidth="1"/>
    <col min="7429" max="7429" width="35.6640625" style="2" customWidth="1"/>
    <col min="7430" max="7434" width="0" style="2" hidden="1" customWidth="1"/>
    <col min="7435" max="7435" width="12.44140625" style="2" customWidth="1"/>
    <col min="7436" max="7436" width="9" style="2" customWidth="1"/>
    <col min="7437" max="7437" width="10.33203125" style="2" customWidth="1"/>
    <col min="7438" max="7438" width="12.88671875" style="2" customWidth="1"/>
    <col min="7439" max="7439" width="12.109375" style="2" customWidth="1"/>
    <col min="7440" max="7440" width="12.6640625" style="2" customWidth="1"/>
    <col min="7441" max="7441" width="15.88671875" style="2" customWidth="1"/>
    <col min="7442" max="7445" width="0" style="2" hidden="1"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28.33203125" style="2" bestFit="1" customWidth="1"/>
    <col min="7683" max="7683" width="18.6640625" style="2" bestFit="1" customWidth="1"/>
    <col min="7684" max="7684" width="25.5546875" style="2" bestFit="1" customWidth="1"/>
    <col min="7685" max="7685" width="35.6640625" style="2" customWidth="1"/>
    <col min="7686" max="7690" width="0" style="2" hidden="1" customWidth="1"/>
    <col min="7691" max="7691" width="12.44140625" style="2" customWidth="1"/>
    <col min="7692" max="7692" width="9" style="2" customWidth="1"/>
    <col min="7693" max="7693" width="10.33203125" style="2" customWidth="1"/>
    <col min="7694" max="7694" width="12.88671875" style="2" customWidth="1"/>
    <col min="7695" max="7695" width="12.109375" style="2" customWidth="1"/>
    <col min="7696" max="7696" width="12.6640625" style="2" customWidth="1"/>
    <col min="7697" max="7697" width="15.88671875" style="2" customWidth="1"/>
    <col min="7698" max="7701" width="0" style="2" hidden="1"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28.33203125" style="2" bestFit="1" customWidth="1"/>
    <col min="7939" max="7939" width="18.6640625" style="2" bestFit="1" customWidth="1"/>
    <col min="7940" max="7940" width="25.5546875" style="2" bestFit="1" customWidth="1"/>
    <col min="7941" max="7941" width="35.6640625" style="2" customWidth="1"/>
    <col min="7942" max="7946" width="0" style="2" hidden="1" customWidth="1"/>
    <col min="7947" max="7947" width="12.44140625" style="2" customWidth="1"/>
    <col min="7948" max="7948" width="9" style="2" customWidth="1"/>
    <col min="7949" max="7949" width="10.33203125" style="2" customWidth="1"/>
    <col min="7950" max="7950" width="12.88671875" style="2" customWidth="1"/>
    <col min="7951" max="7951" width="12.109375" style="2" customWidth="1"/>
    <col min="7952" max="7952" width="12.6640625" style="2" customWidth="1"/>
    <col min="7953" max="7953" width="15.88671875" style="2" customWidth="1"/>
    <col min="7954" max="7957" width="0" style="2" hidden="1"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28.33203125" style="2" bestFit="1" customWidth="1"/>
    <col min="8195" max="8195" width="18.6640625" style="2" bestFit="1" customWidth="1"/>
    <col min="8196" max="8196" width="25.5546875" style="2" bestFit="1" customWidth="1"/>
    <col min="8197" max="8197" width="35.6640625" style="2" customWidth="1"/>
    <col min="8198" max="8202" width="0" style="2" hidden="1" customWidth="1"/>
    <col min="8203" max="8203" width="12.44140625" style="2" customWidth="1"/>
    <col min="8204" max="8204" width="9" style="2" customWidth="1"/>
    <col min="8205" max="8205" width="10.33203125" style="2" customWidth="1"/>
    <col min="8206" max="8206" width="12.88671875" style="2" customWidth="1"/>
    <col min="8207" max="8207" width="12.109375" style="2" customWidth="1"/>
    <col min="8208" max="8208" width="12.6640625" style="2" customWidth="1"/>
    <col min="8209" max="8209" width="15.88671875" style="2" customWidth="1"/>
    <col min="8210" max="8213" width="0" style="2" hidden="1"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28.33203125" style="2" bestFit="1" customWidth="1"/>
    <col min="8451" max="8451" width="18.6640625" style="2" bestFit="1" customWidth="1"/>
    <col min="8452" max="8452" width="25.5546875" style="2" bestFit="1" customWidth="1"/>
    <col min="8453" max="8453" width="35.6640625" style="2" customWidth="1"/>
    <col min="8454" max="8458" width="0" style="2" hidden="1" customWidth="1"/>
    <col min="8459" max="8459" width="12.44140625" style="2" customWidth="1"/>
    <col min="8460" max="8460" width="9" style="2" customWidth="1"/>
    <col min="8461" max="8461" width="10.33203125" style="2" customWidth="1"/>
    <col min="8462" max="8462" width="12.88671875" style="2" customWidth="1"/>
    <col min="8463" max="8463" width="12.109375" style="2" customWidth="1"/>
    <col min="8464" max="8464" width="12.6640625" style="2" customWidth="1"/>
    <col min="8465" max="8465" width="15.88671875" style="2" customWidth="1"/>
    <col min="8466" max="8469" width="0" style="2" hidden="1"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28.33203125" style="2" bestFit="1" customWidth="1"/>
    <col min="8707" max="8707" width="18.6640625" style="2" bestFit="1" customWidth="1"/>
    <col min="8708" max="8708" width="25.5546875" style="2" bestFit="1" customWidth="1"/>
    <col min="8709" max="8709" width="35.6640625" style="2" customWidth="1"/>
    <col min="8710" max="8714" width="0" style="2" hidden="1" customWidth="1"/>
    <col min="8715" max="8715" width="12.44140625" style="2" customWidth="1"/>
    <col min="8716" max="8716" width="9" style="2" customWidth="1"/>
    <col min="8717" max="8717" width="10.33203125" style="2" customWidth="1"/>
    <col min="8718" max="8718" width="12.88671875" style="2" customWidth="1"/>
    <col min="8719" max="8719" width="12.109375" style="2" customWidth="1"/>
    <col min="8720" max="8720" width="12.6640625" style="2" customWidth="1"/>
    <col min="8721" max="8721" width="15.88671875" style="2" customWidth="1"/>
    <col min="8722" max="8725" width="0" style="2" hidden="1"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28.33203125" style="2" bestFit="1" customWidth="1"/>
    <col min="8963" max="8963" width="18.6640625" style="2" bestFit="1" customWidth="1"/>
    <col min="8964" max="8964" width="25.5546875" style="2" bestFit="1" customWidth="1"/>
    <col min="8965" max="8965" width="35.6640625" style="2" customWidth="1"/>
    <col min="8966" max="8970" width="0" style="2" hidden="1" customWidth="1"/>
    <col min="8971" max="8971" width="12.44140625" style="2" customWidth="1"/>
    <col min="8972" max="8972" width="9" style="2" customWidth="1"/>
    <col min="8973" max="8973" width="10.33203125" style="2" customWidth="1"/>
    <col min="8974" max="8974" width="12.88671875" style="2" customWidth="1"/>
    <col min="8975" max="8975" width="12.109375" style="2" customWidth="1"/>
    <col min="8976" max="8976" width="12.6640625" style="2" customWidth="1"/>
    <col min="8977" max="8977" width="15.88671875" style="2" customWidth="1"/>
    <col min="8978" max="8981" width="0" style="2" hidden="1"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28.33203125" style="2" bestFit="1" customWidth="1"/>
    <col min="9219" max="9219" width="18.6640625" style="2" bestFit="1" customWidth="1"/>
    <col min="9220" max="9220" width="25.5546875" style="2" bestFit="1" customWidth="1"/>
    <col min="9221" max="9221" width="35.6640625" style="2" customWidth="1"/>
    <col min="9222" max="9226" width="0" style="2" hidden="1" customWidth="1"/>
    <col min="9227" max="9227" width="12.44140625" style="2" customWidth="1"/>
    <col min="9228" max="9228" width="9" style="2" customWidth="1"/>
    <col min="9229" max="9229" width="10.33203125" style="2" customWidth="1"/>
    <col min="9230" max="9230" width="12.88671875" style="2" customWidth="1"/>
    <col min="9231" max="9231" width="12.109375" style="2" customWidth="1"/>
    <col min="9232" max="9232" width="12.6640625" style="2" customWidth="1"/>
    <col min="9233" max="9233" width="15.88671875" style="2" customWidth="1"/>
    <col min="9234" max="9237" width="0" style="2" hidden="1"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28.33203125" style="2" bestFit="1" customWidth="1"/>
    <col min="9475" max="9475" width="18.6640625" style="2" bestFit="1" customWidth="1"/>
    <col min="9476" max="9476" width="25.5546875" style="2" bestFit="1" customWidth="1"/>
    <col min="9477" max="9477" width="35.6640625" style="2" customWidth="1"/>
    <col min="9478" max="9482" width="0" style="2" hidden="1" customWidth="1"/>
    <col min="9483" max="9483" width="12.44140625" style="2" customWidth="1"/>
    <col min="9484" max="9484" width="9" style="2" customWidth="1"/>
    <col min="9485" max="9485" width="10.33203125" style="2" customWidth="1"/>
    <col min="9486" max="9486" width="12.88671875" style="2" customWidth="1"/>
    <col min="9487" max="9487" width="12.109375" style="2" customWidth="1"/>
    <col min="9488" max="9488" width="12.6640625" style="2" customWidth="1"/>
    <col min="9489" max="9489" width="15.88671875" style="2" customWidth="1"/>
    <col min="9490" max="9493" width="0" style="2" hidden="1"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28.33203125" style="2" bestFit="1" customWidth="1"/>
    <col min="9731" max="9731" width="18.6640625" style="2" bestFit="1" customWidth="1"/>
    <col min="9732" max="9732" width="25.5546875" style="2" bestFit="1" customWidth="1"/>
    <col min="9733" max="9733" width="35.6640625" style="2" customWidth="1"/>
    <col min="9734" max="9738" width="0" style="2" hidden="1" customWidth="1"/>
    <col min="9739" max="9739" width="12.44140625" style="2" customWidth="1"/>
    <col min="9740" max="9740" width="9" style="2" customWidth="1"/>
    <col min="9741" max="9741" width="10.33203125" style="2" customWidth="1"/>
    <col min="9742" max="9742" width="12.88671875" style="2" customWidth="1"/>
    <col min="9743" max="9743" width="12.109375" style="2" customWidth="1"/>
    <col min="9744" max="9744" width="12.6640625" style="2" customWidth="1"/>
    <col min="9745" max="9745" width="15.88671875" style="2" customWidth="1"/>
    <col min="9746" max="9749" width="0" style="2" hidden="1"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28.33203125" style="2" bestFit="1" customWidth="1"/>
    <col min="9987" max="9987" width="18.6640625" style="2" bestFit="1" customWidth="1"/>
    <col min="9988" max="9988" width="25.5546875" style="2" bestFit="1" customWidth="1"/>
    <col min="9989" max="9989" width="35.6640625" style="2" customWidth="1"/>
    <col min="9990" max="9994" width="0" style="2" hidden="1" customWidth="1"/>
    <col min="9995" max="9995" width="12.44140625" style="2" customWidth="1"/>
    <col min="9996" max="9996" width="9" style="2" customWidth="1"/>
    <col min="9997" max="9997" width="10.33203125" style="2" customWidth="1"/>
    <col min="9998" max="9998" width="12.88671875" style="2" customWidth="1"/>
    <col min="9999" max="9999" width="12.109375" style="2" customWidth="1"/>
    <col min="10000" max="10000" width="12.6640625" style="2" customWidth="1"/>
    <col min="10001" max="10001" width="15.88671875" style="2" customWidth="1"/>
    <col min="10002" max="10005" width="0" style="2" hidden="1"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28.33203125" style="2" bestFit="1" customWidth="1"/>
    <col min="10243" max="10243" width="18.6640625" style="2" bestFit="1" customWidth="1"/>
    <col min="10244" max="10244" width="25.5546875" style="2" bestFit="1" customWidth="1"/>
    <col min="10245" max="10245" width="35.6640625" style="2" customWidth="1"/>
    <col min="10246" max="10250" width="0" style="2" hidden="1" customWidth="1"/>
    <col min="10251" max="10251" width="12.44140625" style="2" customWidth="1"/>
    <col min="10252" max="10252" width="9" style="2" customWidth="1"/>
    <col min="10253" max="10253" width="10.33203125" style="2" customWidth="1"/>
    <col min="10254" max="10254" width="12.88671875" style="2" customWidth="1"/>
    <col min="10255" max="10255" width="12.109375" style="2" customWidth="1"/>
    <col min="10256" max="10256" width="12.6640625" style="2" customWidth="1"/>
    <col min="10257" max="10257" width="15.88671875" style="2" customWidth="1"/>
    <col min="10258" max="10261" width="0" style="2" hidden="1"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28.33203125" style="2" bestFit="1" customWidth="1"/>
    <col min="10499" max="10499" width="18.6640625" style="2" bestFit="1" customWidth="1"/>
    <col min="10500" max="10500" width="25.5546875" style="2" bestFit="1" customWidth="1"/>
    <col min="10501" max="10501" width="35.6640625" style="2" customWidth="1"/>
    <col min="10502" max="10506" width="0" style="2" hidden="1" customWidth="1"/>
    <col min="10507" max="10507" width="12.44140625" style="2" customWidth="1"/>
    <col min="10508" max="10508" width="9" style="2" customWidth="1"/>
    <col min="10509" max="10509" width="10.33203125" style="2" customWidth="1"/>
    <col min="10510" max="10510" width="12.88671875" style="2" customWidth="1"/>
    <col min="10511" max="10511" width="12.109375" style="2" customWidth="1"/>
    <col min="10512" max="10512" width="12.6640625" style="2" customWidth="1"/>
    <col min="10513" max="10513" width="15.88671875" style="2" customWidth="1"/>
    <col min="10514" max="10517" width="0" style="2" hidden="1"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28.33203125" style="2" bestFit="1" customWidth="1"/>
    <col min="10755" max="10755" width="18.6640625" style="2" bestFit="1" customWidth="1"/>
    <col min="10756" max="10756" width="25.5546875" style="2" bestFit="1" customWidth="1"/>
    <col min="10757" max="10757" width="35.6640625" style="2" customWidth="1"/>
    <col min="10758" max="10762" width="0" style="2" hidden="1" customWidth="1"/>
    <col min="10763" max="10763" width="12.44140625" style="2" customWidth="1"/>
    <col min="10764" max="10764" width="9" style="2" customWidth="1"/>
    <col min="10765" max="10765" width="10.33203125" style="2" customWidth="1"/>
    <col min="10766" max="10766" width="12.88671875" style="2" customWidth="1"/>
    <col min="10767" max="10767" width="12.109375" style="2" customWidth="1"/>
    <col min="10768" max="10768" width="12.6640625" style="2" customWidth="1"/>
    <col min="10769" max="10769" width="15.88671875" style="2" customWidth="1"/>
    <col min="10770" max="10773" width="0" style="2" hidden="1"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28.33203125" style="2" bestFit="1" customWidth="1"/>
    <col min="11011" max="11011" width="18.6640625" style="2" bestFit="1" customWidth="1"/>
    <col min="11012" max="11012" width="25.5546875" style="2" bestFit="1" customWidth="1"/>
    <col min="11013" max="11013" width="35.6640625" style="2" customWidth="1"/>
    <col min="11014" max="11018" width="0" style="2" hidden="1" customWidth="1"/>
    <col min="11019" max="11019" width="12.44140625" style="2" customWidth="1"/>
    <col min="11020" max="11020" width="9" style="2" customWidth="1"/>
    <col min="11021" max="11021" width="10.33203125" style="2" customWidth="1"/>
    <col min="11022" max="11022" width="12.88671875" style="2" customWidth="1"/>
    <col min="11023" max="11023" width="12.109375" style="2" customWidth="1"/>
    <col min="11024" max="11024" width="12.6640625" style="2" customWidth="1"/>
    <col min="11025" max="11025" width="15.88671875" style="2" customWidth="1"/>
    <col min="11026" max="11029" width="0" style="2" hidden="1"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28.33203125" style="2" bestFit="1" customWidth="1"/>
    <col min="11267" max="11267" width="18.6640625" style="2" bestFit="1" customWidth="1"/>
    <col min="11268" max="11268" width="25.5546875" style="2" bestFit="1" customWidth="1"/>
    <col min="11269" max="11269" width="35.6640625" style="2" customWidth="1"/>
    <col min="11270" max="11274" width="0" style="2" hidden="1" customWidth="1"/>
    <col min="11275" max="11275" width="12.44140625" style="2" customWidth="1"/>
    <col min="11276" max="11276" width="9" style="2" customWidth="1"/>
    <col min="11277" max="11277" width="10.33203125" style="2" customWidth="1"/>
    <col min="11278" max="11278" width="12.88671875" style="2" customWidth="1"/>
    <col min="11279" max="11279" width="12.109375" style="2" customWidth="1"/>
    <col min="11280" max="11280" width="12.6640625" style="2" customWidth="1"/>
    <col min="11281" max="11281" width="15.88671875" style="2" customWidth="1"/>
    <col min="11282" max="11285" width="0" style="2" hidden="1"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28.33203125" style="2" bestFit="1" customWidth="1"/>
    <col min="11523" max="11523" width="18.6640625" style="2" bestFit="1" customWidth="1"/>
    <col min="11524" max="11524" width="25.5546875" style="2" bestFit="1" customWidth="1"/>
    <col min="11525" max="11525" width="35.6640625" style="2" customWidth="1"/>
    <col min="11526" max="11530" width="0" style="2" hidden="1" customWidth="1"/>
    <col min="11531" max="11531" width="12.44140625" style="2" customWidth="1"/>
    <col min="11532" max="11532" width="9" style="2" customWidth="1"/>
    <col min="11533" max="11533" width="10.33203125" style="2" customWidth="1"/>
    <col min="11534" max="11534" width="12.88671875" style="2" customWidth="1"/>
    <col min="11535" max="11535" width="12.109375" style="2" customWidth="1"/>
    <col min="11536" max="11536" width="12.6640625" style="2" customWidth="1"/>
    <col min="11537" max="11537" width="15.88671875" style="2" customWidth="1"/>
    <col min="11538" max="11541" width="0" style="2" hidden="1"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28.33203125" style="2" bestFit="1" customWidth="1"/>
    <col min="11779" max="11779" width="18.6640625" style="2" bestFit="1" customWidth="1"/>
    <col min="11780" max="11780" width="25.5546875" style="2" bestFit="1" customWidth="1"/>
    <col min="11781" max="11781" width="35.6640625" style="2" customWidth="1"/>
    <col min="11782" max="11786" width="0" style="2" hidden="1" customWidth="1"/>
    <col min="11787" max="11787" width="12.44140625" style="2" customWidth="1"/>
    <col min="11788" max="11788" width="9" style="2" customWidth="1"/>
    <col min="11789" max="11789" width="10.33203125" style="2" customWidth="1"/>
    <col min="11790" max="11790" width="12.88671875" style="2" customWidth="1"/>
    <col min="11791" max="11791" width="12.109375" style="2" customWidth="1"/>
    <col min="11792" max="11792" width="12.6640625" style="2" customWidth="1"/>
    <col min="11793" max="11793" width="15.88671875" style="2" customWidth="1"/>
    <col min="11794" max="11797" width="0" style="2" hidden="1"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28.33203125" style="2" bestFit="1" customWidth="1"/>
    <col min="12035" max="12035" width="18.6640625" style="2" bestFit="1" customWidth="1"/>
    <col min="12036" max="12036" width="25.5546875" style="2" bestFit="1" customWidth="1"/>
    <col min="12037" max="12037" width="35.6640625" style="2" customWidth="1"/>
    <col min="12038" max="12042" width="0" style="2" hidden="1" customWidth="1"/>
    <col min="12043" max="12043" width="12.44140625" style="2" customWidth="1"/>
    <col min="12044" max="12044" width="9" style="2" customWidth="1"/>
    <col min="12045" max="12045" width="10.33203125" style="2" customWidth="1"/>
    <col min="12046" max="12046" width="12.88671875" style="2" customWidth="1"/>
    <col min="12047" max="12047" width="12.109375" style="2" customWidth="1"/>
    <col min="12048" max="12048" width="12.6640625" style="2" customWidth="1"/>
    <col min="12049" max="12049" width="15.88671875" style="2" customWidth="1"/>
    <col min="12050" max="12053" width="0" style="2" hidden="1"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28.33203125" style="2" bestFit="1" customWidth="1"/>
    <col min="12291" max="12291" width="18.6640625" style="2" bestFit="1" customWidth="1"/>
    <col min="12292" max="12292" width="25.5546875" style="2" bestFit="1" customWidth="1"/>
    <col min="12293" max="12293" width="35.6640625" style="2" customWidth="1"/>
    <col min="12294" max="12298" width="0" style="2" hidden="1" customWidth="1"/>
    <col min="12299" max="12299" width="12.44140625" style="2" customWidth="1"/>
    <col min="12300" max="12300" width="9" style="2" customWidth="1"/>
    <col min="12301" max="12301" width="10.33203125" style="2" customWidth="1"/>
    <col min="12302" max="12302" width="12.88671875" style="2" customWidth="1"/>
    <col min="12303" max="12303" width="12.109375" style="2" customWidth="1"/>
    <col min="12304" max="12304" width="12.6640625" style="2" customWidth="1"/>
    <col min="12305" max="12305" width="15.88671875" style="2" customWidth="1"/>
    <col min="12306" max="12309" width="0" style="2" hidden="1"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28.33203125" style="2" bestFit="1" customWidth="1"/>
    <col min="12547" max="12547" width="18.6640625" style="2" bestFit="1" customWidth="1"/>
    <col min="12548" max="12548" width="25.5546875" style="2" bestFit="1" customWidth="1"/>
    <col min="12549" max="12549" width="35.6640625" style="2" customWidth="1"/>
    <col min="12550" max="12554" width="0" style="2" hidden="1" customWidth="1"/>
    <col min="12555" max="12555" width="12.44140625" style="2" customWidth="1"/>
    <col min="12556" max="12556" width="9" style="2" customWidth="1"/>
    <col min="12557" max="12557" width="10.33203125" style="2" customWidth="1"/>
    <col min="12558" max="12558" width="12.88671875" style="2" customWidth="1"/>
    <col min="12559" max="12559" width="12.109375" style="2" customWidth="1"/>
    <col min="12560" max="12560" width="12.6640625" style="2" customWidth="1"/>
    <col min="12561" max="12561" width="15.88671875" style="2" customWidth="1"/>
    <col min="12562" max="12565" width="0" style="2" hidden="1"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28.33203125" style="2" bestFit="1" customWidth="1"/>
    <col min="12803" max="12803" width="18.6640625" style="2" bestFit="1" customWidth="1"/>
    <col min="12804" max="12804" width="25.5546875" style="2" bestFit="1" customWidth="1"/>
    <col min="12805" max="12805" width="35.6640625" style="2" customWidth="1"/>
    <col min="12806" max="12810" width="0" style="2" hidden="1" customWidth="1"/>
    <col min="12811" max="12811" width="12.44140625" style="2" customWidth="1"/>
    <col min="12812" max="12812" width="9" style="2" customWidth="1"/>
    <col min="12813" max="12813" width="10.33203125" style="2" customWidth="1"/>
    <col min="12814" max="12814" width="12.88671875" style="2" customWidth="1"/>
    <col min="12815" max="12815" width="12.109375" style="2" customWidth="1"/>
    <col min="12816" max="12816" width="12.6640625" style="2" customWidth="1"/>
    <col min="12817" max="12817" width="15.88671875" style="2" customWidth="1"/>
    <col min="12818" max="12821" width="0" style="2" hidden="1"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28.33203125" style="2" bestFit="1" customWidth="1"/>
    <col min="13059" max="13059" width="18.6640625" style="2" bestFit="1" customWidth="1"/>
    <col min="13060" max="13060" width="25.5546875" style="2" bestFit="1" customWidth="1"/>
    <col min="13061" max="13061" width="35.6640625" style="2" customWidth="1"/>
    <col min="13062" max="13066" width="0" style="2" hidden="1" customWidth="1"/>
    <col min="13067" max="13067" width="12.44140625" style="2" customWidth="1"/>
    <col min="13068" max="13068" width="9" style="2" customWidth="1"/>
    <col min="13069" max="13069" width="10.33203125" style="2" customWidth="1"/>
    <col min="13070" max="13070" width="12.88671875" style="2" customWidth="1"/>
    <col min="13071" max="13071" width="12.109375" style="2" customWidth="1"/>
    <col min="13072" max="13072" width="12.6640625" style="2" customWidth="1"/>
    <col min="13073" max="13073" width="15.88671875" style="2" customWidth="1"/>
    <col min="13074" max="13077" width="0" style="2" hidden="1"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28.33203125" style="2" bestFit="1" customWidth="1"/>
    <col min="13315" max="13315" width="18.6640625" style="2" bestFit="1" customWidth="1"/>
    <col min="13316" max="13316" width="25.5546875" style="2" bestFit="1" customWidth="1"/>
    <col min="13317" max="13317" width="35.6640625" style="2" customWidth="1"/>
    <col min="13318" max="13322" width="0" style="2" hidden="1" customWidth="1"/>
    <col min="13323" max="13323" width="12.44140625" style="2" customWidth="1"/>
    <col min="13324" max="13324" width="9" style="2" customWidth="1"/>
    <col min="13325" max="13325" width="10.33203125" style="2" customWidth="1"/>
    <col min="13326" max="13326" width="12.88671875" style="2" customWidth="1"/>
    <col min="13327" max="13327" width="12.109375" style="2" customWidth="1"/>
    <col min="13328" max="13328" width="12.6640625" style="2" customWidth="1"/>
    <col min="13329" max="13329" width="15.88671875" style="2" customWidth="1"/>
    <col min="13330" max="13333" width="0" style="2" hidden="1"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28.33203125" style="2" bestFit="1" customWidth="1"/>
    <col min="13571" max="13571" width="18.6640625" style="2" bestFit="1" customWidth="1"/>
    <col min="13572" max="13572" width="25.5546875" style="2" bestFit="1" customWidth="1"/>
    <col min="13573" max="13573" width="35.6640625" style="2" customWidth="1"/>
    <col min="13574" max="13578" width="0" style="2" hidden="1" customWidth="1"/>
    <col min="13579" max="13579" width="12.44140625" style="2" customWidth="1"/>
    <col min="13580" max="13580" width="9" style="2" customWidth="1"/>
    <col min="13581" max="13581" width="10.33203125" style="2" customWidth="1"/>
    <col min="13582" max="13582" width="12.88671875" style="2" customWidth="1"/>
    <col min="13583" max="13583" width="12.109375" style="2" customWidth="1"/>
    <col min="13584" max="13584" width="12.6640625" style="2" customWidth="1"/>
    <col min="13585" max="13585" width="15.88671875" style="2" customWidth="1"/>
    <col min="13586" max="13589" width="0" style="2" hidden="1"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28.33203125" style="2" bestFit="1" customWidth="1"/>
    <col min="13827" max="13827" width="18.6640625" style="2" bestFit="1" customWidth="1"/>
    <col min="13828" max="13828" width="25.5546875" style="2" bestFit="1" customWidth="1"/>
    <col min="13829" max="13829" width="35.6640625" style="2" customWidth="1"/>
    <col min="13830" max="13834" width="0" style="2" hidden="1" customWidth="1"/>
    <col min="13835" max="13835" width="12.44140625" style="2" customWidth="1"/>
    <col min="13836" max="13836" width="9" style="2" customWidth="1"/>
    <col min="13837" max="13837" width="10.33203125" style="2" customWidth="1"/>
    <col min="13838" max="13838" width="12.88671875" style="2" customWidth="1"/>
    <col min="13839" max="13839" width="12.109375" style="2" customWidth="1"/>
    <col min="13840" max="13840" width="12.6640625" style="2" customWidth="1"/>
    <col min="13841" max="13841" width="15.88671875" style="2" customWidth="1"/>
    <col min="13842" max="13845" width="0" style="2" hidden="1"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28.33203125" style="2" bestFit="1" customWidth="1"/>
    <col min="14083" max="14083" width="18.6640625" style="2" bestFit="1" customWidth="1"/>
    <col min="14084" max="14084" width="25.5546875" style="2" bestFit="1" customWidth="1"/>
    <col min="14085" max="14085" width="35.6640625" style="2" customWidth="1"/>
    <col min="14086" max="14090" width="0" style="2" hidden="1" customWidth="1"/>
    <col min="14091" max="14091" width="12.44140625" style="2" customWidth="1"/>
    <col min="14092" max="14092" width="9" style="2" customWidth="1"/>
    <col min="14093" max="14093" width="10.33203125" style="2" customWidth="1"/>
    <col min="14094" max="14094" width="12.88671875" style="2" customWidth="1"/>
    <col min="14095" max="14095" width="12.109375" style="2" customWidth="1"/>
    <col min="14096" max="14096" width="12.6640625" style="2" customWidth="1"/>
    <col min="14097" max="14097" width="15.88671875" style="2" customWidth="1"/>
    <col min="14098" max="14101" width="0" style="2" hidden="1"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28.33203125" style="2" bestFit="1" customWidth="1"/>
    <col min="14339" max="14339" width="18.6640625" style="2" bestFit="1" customWidth="1"/>
    <col min="14340" max="14340" width="25.5546875" style="2" bestFit="1" customWidth="1"/>
    <col min="14341" max="14341" width="35.6640625" style="2" customWidth="1"/>
    <col min="14342" max="14346" width="0" style="2" hidden="1" customWidth="1"/>
    <col min="14347" max="14347" width="12.44140625" style="2" customWidth="1"/>
    <col min="14348" max="14348" width="9" style="2" customWidth="1"/>
    <col min="14349" max="14349" width="10.33203125" style="2" customWidth="1"/>
    <col min="14350" max="14350" width="12.88671875" style="2" customWidth="1"/>
    <col min="14351" max="14351" width="12.109375" style="2" customWidth="1"/>
    <col min="14352" max="14352" width="12.6640625" style="2" customWidth="1"/>
    <col min="14353" max="14353" width="15.88671875" style="2" customWidth="1"/>
    <col min="14354" max="14357" width="0" style="2" hidden="1"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28.33203125" style="2" bestFit="1" customWidth="1"/>
    <col min="14595" max="14595" width="18.6640625" style="2" bestFit="1" customWidth="1"/>
    <col min="14596" max="14596" width="25.5546875" style="2" bestFit="1" customWidth="1"/>
    <col min="14597" max="14597" width="35.6640625" style="2" customWidth="1"/>
    <col min="14598" max="14602" width="0" style="2" hidden="1" customWidth="1"/>
    <col min="14603" max="14603" width="12.44140625" style="2" customWidth="1"/>
    <col min="14604" max="14604" width="9" style="2" customWidth="1"/>
    <col min="14605" max="14605" width="10.33203125" style="2" customWidth="1"/>
    <col min="14606" max="14606" width="12.88671875" style="2" customWidth="1"/>
    <col min="14607" max="14607" width="12.109375" style="2" customWidth="1"/>
    <col min="14608" max="14608" width="12.6640625" style="2" customWidth="1"/>
    <col min="14609" max="14609" width="15.88671875" style="2" customWidth="1"/>
    <col min="14610" max="14613" width="0" style="2" hidden="1"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28.33203125" style="2" bestFit="1" customWidth="1"/>
    <col min="14851" max="14851" width="18.6640625" style="2" bestFit="1" customWidth="1"/>
    <col min="14852" max="14852" width="25.5546875" style="2" bestFit="1" customWidth="1"/>
    <col min="14853" max="14853" width="35.6640625" style="2" customWidth="1"/>
    <col min="14854" max="14858" width="0" style="2" hidden="1" customWidth="1"/>
    <col min="14859" max="14859" width="12.44140625" style="2" customWidth="1"/>
    <col min="14860" max="14860" width="9" style="2" customWidth="1"/>
    <col min="14861" max="14861" width="10.33203125" style="2" customWidth="1"/>
    <col min="14862" max="14862" width="12.88671875" style="2" customWidth="1"/>
    <col min="14863" max="14863" width="12.109375" style="2" customWidth="1"/>
    <col min="14864" max="14864" width="12.6640625" style="2" customWidth="1"/>
    <col min="14865" max="14865" width="15.88671875" style="2" customWidth="1"/>
    <col min="14866" max="14869" width="0" style="2" hidden="1"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28.33203125" style="2" bestFit="1" customWidth="1"/>
    <col min="15107" max="15107" width="18.6640625" style="2" bestFit="1" customWidth="1"/>
    <col min="15108" max="15108" width="25.5546875" style="2" bestFit="1" customWidth="1"/>
    <col min="15109" max="15109" width="35.6640625" style="2" customWidth="1"/>
    <col min="15110" max="15114" width="0" style="2" hidden="1" customWidth="1"/>
    <col min="15115" max="15115" width="12.44140625" style="2" customWidth="1"/>
    <col min="15116" max="15116" width="9" style="2" customWidth="1"/>
    <col min="15117" max="15117" width="10.33203125" style="2" customWidth="1"/>
    <col min="15118" max="15118" width="12.88671875" style="2" customWidth="1"/>
    <col min="15119" max="15119" width="12.109375" style="2" customWidth="1"/>
    <col min="15120" max="15120" width="12.6640625" style="2" customWidth="1"/>
    <col min="15121" max="15121" width="15.88671875" style="2" customWidth="1"/>
    <col min="15122" max="15125" width="0" style="2" hidden="1"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28.33203125" style="2" bestFit="1" customWidth="1"/>
    <col min="15363" max="15363" width="18.6640625" style="2" bestFit="1" customWidth="1"/>
    <col min="15364" max="15364" width="25.5546875" style="2" bestFit="1" customWidth="1"/>
    <col min="15365" max="15365" width="35.6640625" style="2" customWidth="1"/>
    <col min="15366" max="15370" width="0" style="2" hidden="1" customWidth="1"/>
    <col min="15371" max="15371" width="12.44140625" style="2" customWidth="1"/>
    <col min="15372" max="15372" width="9" style="2" customWidth="1"/>
    <col min="15373" max="15373" width="10.33203125" style="2" customWidth="1"/>
    <col min="15374" max="15374" width="12.88671875" style="2" customWidth="1"/>
    <col min="15375" max="15375" width="12.109375" style="2" customWidth="1"/>
    <col min="15376" max="15376" width="12.6640625" style="2" customWidth="1"/>
    <col min="15377" max="15377" width="15.88671875" style="2" customWidth="1"/>
    <col min="15378" max="15381" width="0" style="2" hidden="1"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28.33203125" style="2" bestFit="1" customWidth="1"/>
    <col min="15619" max="15619" width="18.6640625" style="2" bestFit="1" customWidth="1"/>
    <col min="15620" max="15620" width="25.5546875" style="2" bestFit="1" customWidth="1"/>
    <col min="15621" max="15621" width="35.6640625" style="2" customWidth="1"/>
    <col min="15622" max="15626" width="0" style="2" hidden="1" customWidth="1"/>
    <col min="15627" max="15627" width="12.44140625" style="2" customWidth="1"/>
    <col min="15628" max="15628" width="9" style="2" customWidth="1"/>
    <col min="15629" max="15629" width="10.33203125" style="2" customWidth="1"/>
    <col min="15630" max="15630" width="12.88671875" style="2" customWidth="1"/>
    <col min="15631" max="15631" width="12.109375" style="2" customWidth="1"/>
    <col min="15632" max="15632" width="12.6640625" style="2" customWidth="1"/>
    <col min="15633" max="15633" width="15.88671875" style="2" customWidth="1"/>
    <col min="15634" max="15637" width="0" style="2" hidden="1"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28.33203125" style="2" bestFit="1" customWidth="1"/>
    <col min="15875" max="15875" width="18.6640625" style="2" bestFit="1" customWidth="1"/>
    <col min="15876" max="15876" width="25.5546875" style="2" bestFit="1" customWidth="1"/>
    <col min="15877" max="15877" width="35.6640625" style="2" customWidth="1"/>
    <col min="15878" max="15882" width="0" style="2" hidden="1" customWidth="1"/>
    <col min="15883" max="15883" width="12.44140625" style="2" customWidth="1"/>
    <col min="15884" max="15884" width="9" style="2" customWidth="1"/>
    <col min="15885" max="15885" width="10.33203125" style="2" customWidth="1"/>
    <col min="15886" max="15886" width="12.88671875" style="2" customWidth="1"/>
    <col min="15887" max="15887" width="12.109375" style="2" customWidth="1"/>
    <col min="15888" max="15888" width="12.6640625" style="2" customWidth="1"/>
    <col min="15889" max="15889" width="15.88671875" style="2" customWidth="1"/>
    <col min="15890" max="15893" width="0" style="2" hidden="1"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28.33203125" style="2" bestFit="1" customWidth="1"/>
    <col min="16131" max="16131" width="18.6640625" style="2" bestFit="1" customWidth="1"/>
    <col min="16132" max="16132" width="25.5546875" style="2" bestFit="1" customWidth="1"/>
    <col min="16133" max="16133" width="35.6640625" style="2" customWidth="1"/>
    <col min="16134" max="16138" width="0" style="2" hidden="1" customWidth="1"/>
    <col min="16139" max="16139" width="12.44140625" style="2" customWidth="1"/>
    <col min="16140" max="16140" width="9" style="2" customWidth="1"/>
    <col min="16141" max="16141" width="10.33203125" style="2" customWidth="1"/>
    <col min="16142" max="16142" width="12.88671875" style="2" customWidth="1"/>
    <col min="16143" max="16143" width="12.109375" style="2" customWidth="1"/>
    <col min="16144" max="16144" width="12.6640625" style="2" customWidth="1"/>
    <col min="16145" max="16145" width="15.88671875" style="2" customWidth="1"/>
    <col min="16146" max="16149" width="0" style="2" hidden="1"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c r="B7" s="19" t="s">
        <v>27</v>
      </c>
      <c r="C7" s="20" t="s">
        <v>28</v>
      </c>
      <c r="D7" s="20" t="s">
        <v>29</v>
      </c>
      <c r="E7" s="21" t="s">
        <v>30</v>
      </c>
      <c r="F7" s="22">
        <f t="shared" ref="F7:F23" si="0">VLOOKUP(B7,NomLicenceClub,2,FALSE)</f>
        <v>129824</v>
      </c>
      <c r="G7" s="20"/>
      <c r="H7" s="22">
        <v>0</v>
      </c>
      <c r="I7" s="23" t="s">
        <v>31</v>
      </c>
      <c r="J7" s="24"/>
      <c r="K7" s="25">
        <v>10</v>
      </c>
      <c r="L7" s="25">
        <v>240</v>
      </c>
      <c r="M7" s="25">
        <v>43</v>
      </c>
      <c r="N7" s="26">
        <v>6</v>
      </c>
      <c r="O7" s="27">
        <v>34</v>
      </c>
      <c r="P7" s="28">
        <f t="shared" ref="P7:P24" si="1">L7/M7</f>
        <v>5.5813953488372094</v>
      </c>
      <c r="Q7" s="29"/>
      <c r="R7" s="29"/>
      <c r="S7" s="29"/>
      <c r="T7" s="29"/>
      <c r="U7" s="29"/>
      <c r="V7" s="30" t="e">
        <f t="shared" ref="V7:V24" si="2">R7/S7</f>
        <v>#DIV/0!</v>
      </c>
      <c r="W7" s="31"/>
      <c r="X7" s="32"/>
      <c r="Y7" s="32"/>
      <c r="Z7" s="32"/>
      <c r="AA7" s="32"/>
      <c r="AB7" s="32" t="e">
        <f t="shared" ref="AB7:AB24" si="3">X7/Y7</f>
        <v>#DIV/0!</v>
      </c>
      <c r="AC7" s="33">
        <f t="shared" ref="AC7:AC24" si="4">IF(COUNTA(K7,Q7,W7)&lt;3,SUM(K7,Q7,W7),(SUM(K7,Q7,W7)-MIN(K7,Q7,W7)))</f>
        <v>10</v>
      </c>
      <c r="AD7" s="30">
        <f t="shared" ref="AD7:AD24" si="5">SUM(L7,R7,X7)/SUM(M7,S7,Y7)</f>
        <v>5.5813953488372094</v>
      </c>
      <c r="AE7" s="30">
        <f t="shared" ref="AE7:AF24" si="6">MAX(N7,T7,Z7)</f>
        <v>6</v>
      </c>
      <c r="AF7" s="34">
        <f t="shared" si="6"/>
        <v>34</v>
      </c>
    </row>
    <row r="8" spans="1:33" x14ac:dyDescent="0.3">
      <c r="A8" s="18"/>
      <c r="B8" s="19" t="s">
        <v>32</v>
      </c>
      <c r="C8" s="35" t="s">
        <v>33</v>
      </c>
      <c r="D8" s="35" t="s">
        <v>34</v>
      </c>
      <c r="E8" s="19" t="s">
        <v>35</v>
      </c>
      <c r="F8" s="22">
        <f t="shared" si="0"/>
        <v>13325</v>
      </c>
      <c r="G8" s="20"/>
      <c r="H8" s="35">
        <v>1</v>
      </c>
      <c r="I8" s="23" t="s">
        <v>36</v>
      </c>
      <c r="J8" s="24">
        <v>4.34</v>
      </c>
      <c r="K8" s="25">
        <v>9</v>
      </c>
      <c r="L8" s="25">
        <v>211</v>
      </c>
      <c r="M8" s="25">
        <v>42</v>
      </c>
      <c r="N8" s="26">
        <v>5.4545454545454541</v>
      </c>
      <c r="O8" s="27">
        <v>21</v>
      </c>
      <c r="P8" s="28">
        <f t="shared" si="1"/>
        <v>5.0238095238095237</v>
      </c>
      <c r="Q8" s="36"/>
      <c r="R8" s="36"/>
      <c r="S8" s="36"/>
      <c r="T8" s="36"/>
      <c r="U8" s="36"/>
      <c r="V8" s="30" t="e">
        <f t="shared" si="2"/>
        <v>#DIV/0!</v>
      </c>
      <c r="W8" s="31"/>
      <c r="X8" s="32"/>
      <c r="Y8" s="32"/>
      <c r="Z8" s="32"/>
      <c r="AA8" s="32"/>
      <c r="AB8" s="32" t="e">
        <f t="shared" si="3"/>
        <v>#DIV/0!</v>
      </c>
      <c r="AC8" s="33">
        <f t="shared" si="4"/>
        <v>9</v>
      </c>
      <c r="AD8" s="30">
        <f t="shared" si="5"/>
        <v>5.0238095238095237</v>
      </c>
      <c r="AE8" s="30">
        <f t="shared" si="6"/>
        <v>5.4545454545454541</v>
      </c>
      <c r="AF8" s="34">
        <f t="shared" si="6"/>
        <v>21</v>
      </c>
      <c r="AG8" s="2" t="s">
        <v>37</v>
      </c>
    </row>
    <row r="9" spans="1:33" x14ac:dyDescent="0.3">
      <c r="A9" s="18">
        <v>2</v>
      </c>
      <c r="B9" s="19" t="s">
        <v>38</v>
      </c>
      <c r="C9" s="20" t="s">
        <v>39</v>
      </c>
      <c r="D9" s="20" t="s">
        <v>40</v>
      </c>
      <c r="E9" s="21" t="s">
        <v>35</v>
      </c>
      <c r="F9" s="22">
        <f t="shared" si="0"/>
        <v>14238</v>
      </c>
      <c r="G9" s="20"/>
      <c r="H9" s="22">
        <v>1</v>
      </c>
      <c r="I9" s="23" t="s">
        <v>36</v>
      </c>
      <c r="J9" s="24">
        <v>5.44</v>
      </c>
      <c r="K9" s="25">
        <v>6</v>
      </c>
      <c r="L9" s="25">
        <v>228</v>
      </c>
      <c r="M9" s="25">
        <v>48</v>
      </c>
      <c r="N9" s="26">
        <v>4.615384615384615</v>
      </c>
      <c r="O9" s="27">
        <v>22</v>
      </c>
      <c r="P9" s="28">
        <f t="shared" si="1"/>
        <v>4.75</v>
      </c>
      <c r="Q9" s="29"/>
      <c r="R9" s="29"/>
      <c r="S9" s="29"/>
      <c r="T9" s="29"/>
      <c r="U9" s="29"/>
      <c r="V9" s="30" t="e">
        <f t="shared" si="2"/>
        <v>#DIV/0!</v>
      </c>
      <c r="W9" s="31"/>
      <c r="X9" s="32"/>
      <c r="Y9" s="32"/>
      <c r="Z9" s="32"/>
      <c r="AA9" s="32"/>
      <c r="AB9" s="32" t="e">
        <f t="shared" si="3"/>
        <v>#DIV/0!</v>
      </c>
      <c r="AC9" s="33">
        <f t="shared" si="4"/>
        <v>6</v>
      </c>
      <c r="AD9" s="30">
        <f t="shared" si="5"/>
        <v>4.75</v>
      </c>
      <c r="AE9" s="30">
        <f t="shared" si="6"/>
        <v>4.615384615384615</v>
      </c>
      <c r="AF9" s="34">
        <f t="shared" si="6"/>
        <v>22</v>
      </c>
      <c r="AG9" s="2" t="s">
        <v>37</v>
      </c>
    </row>
    <row r="10" spans="1:33" x14ac:dyDescent="0.3">
      <c r="A10" s="18"/>
      <c r="B10" s="21" t="s">
        <v>41</v>
      </c>
      <c r="C10" s="20" t="s">
        <v>42</v>
      </c>
      <c r="D10" s="20" t="s">
        <v>43</v>
      </c>
      <c r="E10" s="21" t="s">
        <v>30</v>
      </c>
      <c r="F10" s="22">
        <f t="shared" si="0"/>
        <v>113683</v>
      </c>
      <c r="G10" s="20"/>
      <c r="H10" s="22">
        <v>0</v>
      </c>
      <c r="I10" s="23" t="s">
        <v>31</v>
      </c>
      <c r="J10" s="24"/>
      <c r="K10" s="25">
        <v>6</v>
      </c>
      <c r="L10" s="25">
        <v>228</v>
      </c>
      <c r="M10" s="25">
        <v>48</v>
      </c>
      <c r="N10" s="26">
        <v>4.8</v>
      </c>
      <c r="O10" s="27">
        <v>27</v>
      </c>
      <c r="P10" s="28">
        <f t="shared" si="1"/>
        <v>4.75</v>
      </c>
      <c r="Q10" s="29"/>
      <c r="R10" s="29"/>
      <c r="S10" s="29"/>
      <c r="T10" s="29"/>
      <c r="U10" s="29"/>
      <c r="V10" s="30" t="e">
        <f t="shared" si="2"/>
        <v>#DIV/0!</v>
      </c>
      <c r="W10" s="31"/>
      <c r="X10" s="32"/>
      <c r="Y10" s="32"/>
      <c r="Z10" s="32"/>
      <c r="AA10" s="32"/>
      <c r="AB10" s="32" t="e">
        <f t="shared" si="3"/>
        <v>#DIV/0!</v>
      </c>
      <c r="AC10" s="33">
        <f t="shared" si="4"/>
        <v>6</v>
      </c>
      <c r="AD10" s="30">
        <f t="shared" si="5"/>
        <v>4.75</v>
      </c>
      <c r="AE10" s="30">
        <f t="shared" si="6"/>
        <v>4.8</v>
      </c>
      <c r="AF10" s="34">
        <f t="shared" si="6"/>
        <v>27</v>
      </c>
    </row>
    <row r="11" spans="1:33" x14ac:dyDescent="0.3">
      <c r="A11" s="18"/>
      <c r="B11" s="21" t="s">
        <v>44</v>
      </c>
      <c r="C11" s="20" t="s">
        <v>45</v>
      </c>
      <c r="D11" s="20" t="s">
        <v>46</v>
      </c>
      <c r="E11" s="19" t="s">
        <v>47</v>
      </c>
      <c r="F11" s="22">
        <f t="shared" si="0"/>
        <v>137385</v>
      </c>
      <c r="G11" s="20"/>
      <c r="H11" s="22">
        <v>1</v>
      </c>
      <c r="I11" s="23" t="s">
        <v>36</v>
      </c>
      <c r="J11" s="24">
        <v>4.38</v>
      </c>
      <c r="K11" s="25">
        <v>4</v>
      </c>
      <c r="L11" s="25">
        <v>212</v>
      </c>
      <c r="M11" s="25">
        <v>46</v>
      </c>
      <c r="N11" s="26">
        <v>6</v>
      </c>
      <c r="O11" s="27">
        <v>22</v>
      </c>
      <c r="P11" s="28">
        <f t="shared" si="1"/>
        <v>4.6086956521739131</v>
      </c>
      <c r="Q11" s="25"/>
      <c r="R11" s="25"/>
      <c r="S11" s="25"/>
      <c r="T11" s="26"/>
      <c r="U11" s="27"/>
      <c r="V11" s="30" t="e">
        <f t="shared" si="2"/>
        <v>#DIV/0!</v>
      </c>
      <c r="W11" s="37"/>
      <c r="X11" s="38"/>
      <c r="Y11" s="38"/>
      <c r="Z11" s="38"/>
      <c r="AA11" s="38"/>
      <c r="AB11" s="32" t="e">
        <f t="shared" si="3"/>
        <v>#DIV/0!</v>
      </c>
      <c r="AC11" s="33">
        <f t="shared" si="4"/>
        <v>4</v>
      </c>
      <c r="AD11" s="30">
        <f t="shared" si="5"/>
        <v>4.6086956521739131</v>
      </c>
      <c r="AE11" s="30">
        <f t="shared" si="6"/>
        <v>6</v>
      </c>
      <c r="AF11" s="34">
        <f t="shared" si="6"/>
        <v>22</v>
      </c>
      <c r="AG11" s="2" t="s">
        <v>37</v>
      </c>
    </row>
    <row r="12" spans="1:33" x14ac:dyDescent="0.3">
      <c r="A12" s="18">
        <v>3</v>
      </c>
      <c r="B12" s="19" t="s">
        <v>48</v>
      </c>
      <c r="C12" s="20" t="s">
        <v>49</v>
      </c>
      <c r="D12" s="20" t="s">
        <v>50</v>
      </c>
      <c r="E12" s="21" t="s">
        <v>35</v>
      </c>
      <c r="F12" s="22">
        <f t="shared" si="0"/>
        <v>110992</v>
      </c>
      <c r="G12" s="20"/>
      <c r="H12" s="22">
        <v>1</v>
      </c>
      <c r="I12" s="23" t="s">
        <v>36</v>
      </c>
      <c r="J12" s="24">
        <v>4.67</v>
      </c>
      <c r="K12" s="25">
        <v>3</v>
      </c>
      <c r="L12" s="25">
        <v>198</v>
      </c>
      <c r="M12" s="25">
        <v>45</v>
      </c>
      <c r="N12" s="26" t="s">
        <v>51</v>
      </c>
      <c r="O12" s="27">
        <v>18</v>
      </c>
      <c r="P12" s="28">
        <f t="shared" si="1"/>
        <v>4.4000000000000004</v>
      </c>
      <c r="Q12" s="39"/>
      <c r="R12" s="39"/>
      <c r="S12" s="39"/>
      <c r="T12" s="40"/>
      <c r="U12" s="41"/>
      <c r="V12" s="30" t="e">
        <f t="shared" si="2"/>
        <v>#DIV/0!</v>
      </c>
      <c r="W12" s="25"/>
      <c r="X12" s="25"/>
      <c r="Y12" s="25"/>
      <c r="Z12" s="26"/>
      <c r="AA12" s="27"/>
      <c r="AB12" s="32" t="e">
        <f t="shared" si="3"/>
        <v>#DIV/0!</v>
      </c>
      <c r="AC12" s="33">
        <f t="shared" si="4"/>
        <v>3</v>
      </c>
      <c r="AD12" s="30">
        <f t="shared" si="5"/>
        <v>4.4000000000000004</v>
      </c>
      <c r="AE12" s="30">
        <f t="shared" si="6"/>
        <v>0</v>
      </c>
      <c r="AF12" s="34">
        <f t="shared" si="6"/>
        <v>18</v>
      </c>
      <c r="AG12" s="2" t="s">
        <v>37</v>
      </c>
    </row>
    <row r="13" spans="1:33" hidden="1" x14ac:dyDescent="0.3">
      <c r="A13" s="18">
        <v>1</v>
      </c>
      <c r="B13" s="21" t="s">
        <v>52</v>
      </c>
      <c r="C13" s="20" t="s">
        <v>53</v>
      </c>
      <c r="D13" s="20" t="s">
        <v>54</v>
      </c>
      <c r="E13" s="21" t="s">
        <v>55</v>
      </c>
      <c r="F13" s="22">
        <f t="shared" si="0"/>
        <v>13542</v>
      </c>
      <c r="G13" s="20"/>
      <c r="H13" s="22">
        <v>1</v>
      </c>
      <c r="I13" s="42" t="s">
        <v>36</v>
      </c>
      <c r="J13" s="24">
        <v>6.03</v>
      </c>
      <c r="K13" s="25"/>
      <c r="L13" s="25"/>
      <c r="M13" s="25"/>
      <c r="N13" s="26"/>
      <c r="O13" s="27"/>
      <c r="P13" s="28" t="e">
        <f t="shared" si="1"/>
        <v>#DIV/0!</v>
      </c>
      <c r="Q13" s="43"/>
      <c r="R13" s="43"/>
      <c r="S13" s="43"/>
      <c r="T13" s="44"/>
      <c r="U13" s="45"/>
      <c r="V13" s="30" t="e">
        <f t="shared" si="2"/>
        <v>#DIV/0!</v>
      </c>
      <c r="W13" s="25"/>
      <c r="X13" s="25"/>
      <c r="Y13" s="25"/>
      <c r="Z13" s="26"/>
      <c r="AA13" s="27"/>
      <c r="AB13" s="32" t="e">
        <f t="shared" si="3"/>
        <v>#DIV/0!</v>
      </c>
      <c r="AC13" s="33">
        <f t="shared" si="4"/>
        <v>0</v>
      </c>
      <c r="AD13" s="30" t="e">
        <f t="shared" si="5"/>
        <v>#DIV/0!</v>
      </c>
      <c r="AE13" s="30">
        <f t="shared" si="6"/>
        <v>0</v>
      </c>
      <c r="AF13" s="34">
        <f t="shared" si="6"/>
        <v>0</v>
      </c>
      <c r="AG13" s="2" t="s">
        <v>37</v>
      </c>
    </row>
    <row r="14" spans="1:33" hidden="1" x14ac:dyDescent="0.3">
      <c r="A14" s="18"/>
      <c r="B14" s="19" t="s">
        <v>56</v>
      </c>
      <c r="C14" s="20" t="s">
        <v>57</v>
      </c>
      <c r="D14" s="20" t="s">
        <v>46</v>
      </c>
      <c r="E14" s="21" t="s">
        <v>47</v>
      </c>
      <c r="F14" s="22">
        <f t="shared" si="0"/>
        <v>13758</v>
      </c>
      <c r="G14" s="20"/>
      <c r="H14" s="22">
        <v>1</v>
      </c>
      <c r="I14" s="23" t="s">
        <v>58</v>
      </c>
      <c r="J14" s="24">
        <v>4.45</v>
      </c>
      <c r="K14" s="25"/>
      <c r="L14" s="25"/>
      <c r="M14" s="25"/>
      <c r="N14" s="26"/>
      <c r="O14" s="27"/>
      <c r="P14" s="28" t="e">
        <f t="shared" si="1"/>
        <v>#DIV/0!</v>
      </c>
      <c r="Q14" s="25"/>
      <c r="R14" s="25"/>
      <c r="S14" s="25"/>
      <c r="T14" s="26"/>
      <c r="U14" s="27"/>
      <c r="V14" s="30" t="e">
        <f t="shared" si="2"/>
        <v>#DIV/0!</v>
      </c>
      <c r="W14" s="31"/>
      <c r="X14" s="32"/>
      <c r="Y14" s="32"/>
      <c r="Z14" s="32"/>
      <c r="AA14" s="32"/>
      <c r="AB14" s="32" t="e">
        <f t="shared" si="3"/>
        <v>#DIV/0!</v>
      </c>
      <c r="AC14" s="33">
        <f t="shared" si="4"/>
        <v>0</v>
      </c>
      <c r="AD14" s="30" t="e">
        <f t="shared" si="5"/>
        <v>#DIV/0!</v>
      </c>
      <c r="AE14" s="30">
        <f t="shared" si="6"/>
        <v>0</v>
      </c>
      <c r="AF14" s="34">
        <f t="shared" si="6"/>
        <v>0</v>
      </c>
      <c r="AG14" s="2" t="s">
        <v>37</v>
      </c>
    </row>
    <row r="15" spans="1:33" hidden="1" x14ac:dyDescent="0.3">
      <c r="A15" s="18"/>
      <c r="B15" s="19" t="s">
        <v>59</v>
      </c>
      <c r="C15" s="20" t="s">
        <v>60</v>
      </c>
      <c r="D15" s="20" t="s">
        <v>39</v>
      </c>
      <c r="E15" s="19" t="s">
        <v>35</v>
      </c>
      <c r="F15" s="22">
        <f t="shared" si="0"/>
        <v>13933</v>
      </c>
      <c r="G15" s="20"/>
      <c r="H15" s="22">
        <v>1</v>
      </c>
      <c r="I15" s="23" t="s">
        <v>36</v>
      </c>
      <c r="J15" s="24">
        <v>3.88</v>
      </c>
      <c r="K15" s="25"/>
      <c r="L15" s="25"/>
      <c r="M15" s="25"/>
      <c r="N15" s="26"/>
      <c r="O15" s="27"/>
      <c r="P15" s="28" t="e">
        <f t="shared" si="1"/>
        <v>#DIV/0!</v>
      </c>
      <c r="Q15" s="29"/>
      <c r="R15" s="29"/>
      <c r="S15" s="29"/>
      <c r="T15" s="29"/>
      <c r="U15" s="29"/>
      <c r="V15" s="30" t="e">
        <f t="shared" si="2"/>
        <v>#DIV/0!</v>
      </c>
      <c r="W15" s="31"/>
      <c r="X15" s="32"/>
      <c r="Y15" s="32"/>
      <c r="Z15" s="32"/>
      <c r="AA15" s="32"/>
      <c r="AB15" s="32" t="e">
        <f t="shared" si="3"/>
        <v>#DIV/0!</v>
      </c>
      <c r="AC15" s="33">
        <f t="shared" si="4"/>
        <v>0</v>
      </c>
      <c r="AD15" s="30" t="e">
        <f t="shared" si="5"/>
        <v>#DIV/0!</v>
      </c>
      <c r="AE15" s="30">
        <f t="shared" si="6"/>
        <v>0</v>
      </c>
      <c r="AF15" s="34">
        <f t="shared" si="6"/>
        <v>0</v>
      </c>
    </row>
    <row r="16" spans="1:33" hidden="1" x14ac:dyDescent="0.3">
      <c r="A16" s="18"/>
      <c r="B16" s="19" t="s">
        <v>61</v>
      </c>
      <c r="C16" s="20" t="s">
        <v>62</v>
      </c>
      <c r="D16" s="20" t="s">
        <v>63</v>
      </c>
      <c r="E16" s="19" t="s">
        <v>30</v>
      </c>
      <c r="F16" s="22">
        <f t="shared" si="0"/>
        <v>134791</v>
      </c>
      <c r="G16" s="20"/>
      <c r="H16" s="22">
        <v>1</v>
      </c>
      <c r="I16" s="23" t="s">
        <v>64</v>
      </c>
      <c r="J16" s="24">
        <v>3.82</v>
      </c>
      <c r="K16" s="46"/>
      <c r="L16" s="46"/>
      <c r="M16" s="46"/>
      <c r="N16" s="47"/>
      <c r="O16" s="48"/>
      <c r="P16" s="28" t="e">
        <f t="shared" si="1"/>
        <v>#DIV/0!</v>
      </c>
      <c r="Q16" s="25"/>
      <c r="R16" s="25"/>
      <c r="S16" s="25"/>
      <c r="T16" s="26"/>
      <c r="U16" s="27"/>
      <c r="V16" s="30" t="e">
        <f t="shared" si="2"/>
        <v>#DIV/0!</v>
      </c>
      <c r="W16" s="25"/>
      <c r="X16" s="25"/>
      <c r="Y16" s="25"/>
      <c r="Z16" s="26"/>
      <c r="AA16" s="27"/>
      <c r="AB16" s="32" t="e">
        <f t="shared" si="3"/>
        <v>#DIV/0!</v>
      </c>
      <c r="AC16" s="33">
        <f t="shared" si="4"/>
        <v>0</v>
      </c>
      <c r="AD16" s="30" t="e">
        <f t="shared" si="5"/>
        <v>#DIV/0!</v>
      </c>
      <c r="AE16" s="30">
        <f t="shared" si="6"/>
        <v>0</v>
      </c>
      <c r="AF16" s="34">
        <f t="shared" si="6"/>
        <v>0</v>
      </c>
    </row>
    <row r="17" spans="1:32" hidden="1" x14ac:dyDescent="0.3">
      <c r="A17" s="18"/>
      <c r="B17" s="19" t="s">
        <v>65</v>
      </c>
      <c r="C17" s="20" t="s">
        <v>66</v>
      </c>
      <c r="D17" s="20" t="s">
        <v>67</v>
      </c>
      <c r="E17" s="19" t="s">
        <v>35</v>
      </c>
      <c r="F17" s="22">
        <f t="shared" si="0"/>
        <v>14179</v>
      </c>
      <c r="G17" s="20"/>
      <c r="H17" s="22">
        <v>1</v>
      </c>
      <c r="I17" s="23" t="s">
        <v>36</v>
      </c>
      <c r="J17" s="24">
        <v>3.79</v>
      </c>
      <c r="K17" s="25"/>
      <c r="L17" s="25"/>
      <c r="M17" s="25"/>
      <c r="N17" s="26"/>
      <c r="O17" s="27"/>
      <c r="P17" s="28" t="e">
        <f t="shared" si="1"/>
        <v>#DIV/0!</v>
      </c>
      <c r="Q17" s="39"/>
      <c r="R17" s="39"/>
      <c r="S17" s="39"/>
      <c r="T17" s="40"/>
      <c r="U17" s="41"/>
      <c r="V17" s="30" t="e">
        <f t="shared" si="2"/>
        <v>#DIV/0!</v>
      </c>
      <c r="W17" s="25"/>
      <c r="X17" s="25"/>
      <c r="Y17" s="25"/>
      <c r="Z17" s="26"/>
      <c r="AA17" s="27"/>
      <c r="AB17" s="32" t="e">
        <f t="shared" si="3"/>
        <v>#DIV/0!</v>
      </c>
      <c r="AC17" s="33">
        <f t="shared" si="4"/>
        <v>0</v>
      </c>
      <c r="AD17" s="30" t="e">
        <f t="shared" si="5"/>
        <v>#DIV/0!</v>
      </c>
      <c r="AE17" s="30">
        <f t="shared" si="6"/>
        <v>0</v>
      </c>
      <c r="AF17" s="34">
        <f t="shared" si="6"/>
        <v>0</v>
      </c>
    </row>
    <row r="18" spans="1:32" hidden="1" x14ac:dyDescent="0.3">
      <c r="A18" s="18"/>
      <c r="B18" s="19" t="s">
        <v>68</v>
      </c>
      <c r="C18" s="49" t="s">
        <v>69</v>
      </c>
      <c r="D18" s="49" t="s">
        <v>70</v>
      </c>
      <c r="E18" s="19" t="s">
        <v>35</v>
      </c>
      <c r="F18" s="22">
        <f t="shared" si="0"/>
        <v>13114</v>
      </c>
      <c r="G18" s="20"/>
      <c r="H18" s="50">
        <v>1</v>
      </c>
      <c r="I18" s="42" t="s">
        <v>36</v>
      </c>
      <c r="J18" s="24">
        <v>3.63</v>
      </c>
      <c r="K18" s="51"/>
      <c r="L18" s="51"/>
      <c r="M18" s="51"/>
      <c r="N18" s="26"/>
      <c r="O18" s="51"/>
      <c r="P18" s="28" t="e">
        <f t="shared" si="1"/>
        <v>#DIV/0!</v>
      </c>
      <c r="Q18" s="52"/>
      <c r="R18" s="53"/>
      <c r="S18" s="52"/>
      <c r="T18" s="52"/>
      <c r="U18" s="52"/>
      <c r="V18" s="30" t="e">
        <f t="shared" si="2"/>
        <v>#DIV/0!</v>
      </c>
      <c r="W18" s="54"/>
      <c r="X18" s="54"/>
      <c r="Y18" s="54"/>
      <c r="Z18" s="54"/>
      <c r="AA18" s="54"/>
      <c r="AB18" s="32" t="e">
        <f t="shared" si="3"/>
        <v>#DIV/0!</v>
      </c>
      <c r="AC18" s="33">
        <f t="shared" si="4"/>
        <v>0</v>
      </c>
      <c r="AD18" s="30" t="e">
        <f t="shared" si="5"/>
        <v>#DIV/0!</v>
      </c>
      <c r="AE18" s="30">
        <f t="shared" si="6"/>
        <v>0</v>
      </c>
      <c r="AF18" s="34">
        <f t="shared" si="6"/>
        <v>0</v>
      </c>
    </row>
    <row r="19" spans="1:32" hidden="1" x14ac:dyDescent="0.3">
      <c r="A19" s="18"/>
      <c r="B19" s="19" t="s">
        <v>71</v>
      </c>
      <c r="C19" s="20" t="s">
        <v>72</v>
      </c>
      <c r="D19" s="20" t="s">
        <v>54</v>
      </c>
      <c r="E19" s="19" t="s">
        <v>30</v>
      </c>
      <c r="F19" s="22">
        <f t="shared" si="0"/>
        <v>13922</v>
      </c>
      <c r="G19" s="20"/>
      <c r="H19" s="22">
        <v>1</v>
      </c>
      <c r="I19" s="23" t="s">
        <v>36</v>
      </c>
      <c r="J19" s="24">
        <v>3.57</v>
      </c>
      <c r="K19" s="55"/>
      <c r="L19" s="55"/>
      <c r="M19" s="55"/>
      <c r="N19" s="26"/>
      <c r="O19" s="55"/>
      <c r="P19" s="28" t="e">
        <f t="shared" si="1"/>
        <v>#DIV/0!</v>
      </c>
      <c r="Q19" s="29"/>
      <c r="R19" s="29"/>
      <c r="S19" s="29"/>
      <c r="T19" s="29"/>
      <c r="U19" s="29"/>
      <c r="V19" s="30" t="e">
        <f t="shared" si="2"/>
        <v>#DIV/0!</v>
      </c>
      <c r="W19" s="31"/>
      <c r="X19" s="32"/>
      <c r="Y19" s="32"/>
      <c r="Z19" s="32"/>
      <c r="AA19" s="32"/>
      <c r="AB19" s="32" t="e">
        <f t="shared" si="3"/>
        <v>#DIV/0!</v>
      </c>
      <c r="AC19" s="33">
        <f t="shared" si="4"/>
        <v>0</v>
      </c>
      <c r="AD19" s="30" t="e">
        <f t="shared" si="5"/>
        <v>#DIV/0!</v>
      </c>
      <c r="AE19" s="30">
        <f t="shared" si="6"/>
        <v>0</v>
      </c>
      <c r="AF19" s="34">
        <f t="shared" si="6"/>
        <v>0</v>
      </c>
    </row>
    <row r="20" spans="1:32" hidden="1" x14ac:dyDescent="0.3">
      <c r="A20" s="18"/>
      <c r="B20" s="19" t="s">
        <v>73</v>
      </c>
      <c r="C20" s="20" t="s">
        <v>74</v>
      </c>
      <c r="D20" s="20" t="s">
        <v>75</v>
      </c>
      <c r="E20" s="19" t="s">
        <v>35</v>
      </c>
      <c r="F20" s="22">
        <f t="shared" si="0"/>
        <v>145606</v>
      </c>
      <c r="G20" s="20"/>
      <c r="H20" s="22">
        <v>0</v>
      </c>
      <c r="I20" s="42" t="s">
        <v>36</v>
      </c>
      <c r="J20" s="24">
        <v>3.47</v>
      </c>
      <c r="K20" s="25"/>
      <c r="L20" s="25"/>
      <c r="M20" s="25"/>
      <c r="N20" s="26"/>
      <c r="O20" s="27"/>
      <c r="P20" s="28" t="e">
        <f t="shared" si="1"/>
        <v>#DIV/0!</v>
      </c>
      <c r="Q20" s="25"/>
      <c r="R20" s="25"/>
      <c r="S20" s="25"/>
      <c r="T20" s="26"/>
      <c r="U20" s="27"/>
      <c r="V20" s="30" t="e">
        <f t="shared" si="2"/>
        <v>#DIV/0!</v>
      </c>
      <c r="W20" s="37"/>
      <c r="X20" s="38"/>
      <c r="Y20" s="38"/>
      <c r="Z20" s="38"/>
      <c r="AA20" s="38"/>
      <c r="AB20" s="32" t="e">
        <f t="shared" si="3"/>
        <v>#DIV/0!</v>
      </c>
      <c r="AC20" s="33">
        <f t="shared" si="4"/>
        <v>0</v>
      </c>
      <c r="AD20" s="30" t="e">
        <f t="shared" si="5"/>
        <v>#DIV/0!</v>
      </c>
      <c r="AE20" s="30">
        <f t="shared" si="6"/>
        <v>0</v>
      </c>
      <c r="AF20" s="34">
        <f t="shared" si="6"/>
        <v>0</v>
      </c>
    </row>
    <row r="21" spans="1:32" hidden="1" x14ac:dyDescent="0.3">
      <c r="A21" s="18"/>
      <c r="B21" s="19" t="s">
        <v>76</v>
      </c>
      <c r="C21" s="20" t="s">
        <v>77</v>
      </c>
      <c r="D21" s="20" t="s">
        <v>78</v>
      </c>
      <c r="E21" s="19" t="s">
        <v>47</v>
      </c>
      <c r="F21" s="22">
        <f t="shared" si="0"/>
        <v>13010</v>
      </c>
      <c r="G21" s="20"/>
      <c r="H21" s="22">
        <v>0</v>
      </c>
      <c r="I21" s="23" t="s">
        <v>36</v>
      </c>
      <c r="J21" s="24">
        <v>2.81</v>
      </c>
      <c r="K21" s="25"/>
      <c r="L21" s="25"/>
      <c r="M21" s="25"/>
      <c r="N21" s="26"/>
      <c r="O21" s="27"/>
      <c r="P21" s="28" t="e">
        <f t="shared" si="1"/>
        <v>#DIV/0!</v>
      </c>
      <c r="Q21" s="25"/>
      <c r="R21" s="25"/>
      <c r="S21" s="25"/>
      <c r="T21" s="26"/>
      <c r="U21" s="27"/>
      <c r="V21" s="30" t="e">
        <f t="shared" si="2"/>
        <v>#DIV/0!</v>
      </c>
      <c r="W21" s="25"/>
      <c r="X21" s="25"/>
      <c r="Y21" s="25"/>
      <c r="Z21" s="26"/>
      <c r="AA21" s="27"/>
      <c r="AB21" s="32" t="e">
        <f t="shared" si="3"/>
        <v>#DIV/0!</v>
      </c>
      <c r="AC21" s="33">
        <f t="shared" si="4"/>
        <v>0</v>
      </c>
      <c r="AD21" s="30" t="e">
        <f t="shared" si="5"/>
        <v>#DIV/0!</v>
      </c>
      <c r="AE21" s="30">
        <f t="shared" si="6"/>
        <v>0</v>
      </c>
      <c r="AF21" s="34">
        <f t="shared" si="6"/>
        <v>0</v>
      </c>
    </row>
    <row r="22" spans="1:32" hidden="1" x14ac:dyDescent="0.3">
      <c r="A22" s="18"/>
      <c r="B22" s="19" t="s">
        <v>79</v>
      </c>
      <c r="C22" s="20" t="s">
        <v>80</v>
      </c>
      <c r="D22" s="20" t="s">
        <v>81</v>
      </c>
      <c r="E22" s="19" t="s">
        <v>35</v>
      </c>
      <c r="F22" s="22">
        <f t="shared" si="0"/>
        <v>126909</v>
      </c>
      <c r="G22" s="20"/>
      <c r="H22" s="22">
        <v>0</v>
      </c>
      <c r="I22" s="23" t="s">
        <v>82</v>
      </c>
      <c r="J22" s="24">
        <v>2.72</v>
      </c>
      <c r="K22" s="25"/>
      <c r="L22" s="25"/>
      <c r="M22" s="25"/>
      <c r="N22" s="26"/>
      <c r="O22" s="27"/>
      <c r="P22" s="28" t="e">
        <f t="shared" si="1"/>
        <v>#DIV/0!</v>
      </c>
      <c r="Q22" s="29"/>
      <c r="R22" s="29"/>
      <c r="S22" s="29"/>
      <c r="T22" s="29"/>
      <c r="U22" s="29"/>
      <c r="V22" s="30" t="e">
        <f t="shared" si="2"/>
        <v>#DIV/0!</v>
      </c>
      <c r="W22" s="31"/>
      <c r="X22" s="32"/>
      <c r="Y22" s="32"/>
      <c r="Z22" s="32"/>
      <c r="AA22" s="32"/>
      <c r="AB22" s="32" t="e">
        <f t="shared" si="3"/>
        <v>#DIV/0!</v>
      </c>
      <c r="AC22" s="33">
        <f t="shared" si="4"/>
        <v>0</v>
      </c>
      <c r="AD22" s="30" t="e">
        <f t="shared" si="5"/>
        <v>#DIV/0!</v>
      </c>
      <c r="AE22" s="30">
        <f t="shared" si="6"/>
        <v>0</v>
      </c>
      <c r="AF22" s="34">
        <f t="shared" si="6"/>
        <v>0</v>
      </c>
    </row>
    <row r="23" spans="1:32" hidden="1" x14ac:dyDescent="0.3">
      <c r="A23" s="18"/>
      <c r="B23" s="19" t="s">
        <v>83</v>
      </c>
      <c r="C23" s="20" t="s">
        <v>84</v>
      </c>
      <c r="D23" s="20" t="s">
        <v>85</v>
      </c>
      <c r="E23" s="21" t="s">
        <v>47</v>
      </c>
      <c r="F23" s="22">
        <f t="shared" si="0"/>
        <v>159467</v>
      </c>
      <c r="G23" s="20"/>
      <c r="H23" s="22">
        <v>0</v>
      </c>
      <c r="I23" s="23" t="s">
        <v>36</v>
      </c>
      <c r="J23" s="24">
        <v>2.5499999999999998</v>
      </c>
      <c r="K23" s="25"/>
      <c r="L23" s="25"/>
      <c r="M23" s="25"/>
      <c r="N23" s="26"/>
      <c r="O23" s="27"/>
      <c r="P23" s="28" t="e">
        <f t="shared" si="1"/>
        <v>#DIV/0!</v>
      </c>
      <c r="Q23" s="29"/>
      <c r="R23" s="29"/>
      <c r="S23" s="29"/>
      <c r="T23" s="29"/>
      <c r="U23" s="29"/>
      <c r="V23" s="30" t="e">
        <f t="shared" si="2"/>
        <v>#DIV/0!</v>
      </c>
      <c r="W23" s="31"/>
      <c r="X23" s="32"/>
      <c r="Y23" s="32"/>
      <c r="Z23" s="32"/>
      <c r="AA23" s="32"/>
      <c r="AB23" s="32" t="e">
        <f t="shared" si="3"/>
        <v>#DIV/0!</v>
      </c>
      <c r="AC23" s="33">
        <f t="shared" si="4"/>
        <v>0</v>
      </c>
      <c r="AD23" s="30" t="e">
        <f t="shared" si="5"/>
        <v>#DIV/0!</v>
      </c>
      <c r="AE23" s="30">
        <f t="shared" si="6"/>
        <v>0</v>
      </c>
      <c r="AF23" s="34">
        <f t="shared" si="6"/>
        <v>0</v>
      </c>
    </row>
    <row r="24" spans="1:32" hidden="1" x14ac:dyDescent="0.3">
      <c r="A24" s="18"/>
      <c r="B24" s="19"/>
      <c r="C24" s="20"/>
      <c r="D24" s="20"/>
      <c r="E24" s="19"/>
      <c r="F24" s="22" t="e">
        <f>VLOOKUP(B24,NomLicenceClub,2,FALSE)</f>
        <v>#N/A</v>
      </c>
      <c r="G24" s="20"/>
      <c r="H24" s="22"/>
      <c r="I24" s="23"/>
      <c r="J24" s="24"/>
      <c r="K24" s="25"/>
      <c r="L24" s="25"/>
      <c r="M24" s="25"/>
      <c r="N24" s="26"/>
      <c r="O24" s="27"/>
      <c r="P24" s="28" t="e">
        <f t="shared" si="1"/>
        <v>#DIV/0!</v>
      </c>
      <c r="Q24" s="29"/>
      <c r="R24" s="29"/>
      <c r="S24" s="29"/>
      <c r="T24" s="29"/>
      <c r="U24" s="29"/>
      <c r="V24" s="30" t="e">
        <f t="shared" si="2"/>
        <v>#DIV/0!</v>
      </c>
      <c r="W24" s="31"/>
      <c r="X24" s="32"/>
      <c r="Y24" s="32"/>
      <c r="Z24" s="32"/>
      <c r="AA24" s="32"/>
      <c r="AB24" s="32" t="e">
        <f t="shared" si="3"/>
        <v>#DIV/0!</v>
      </c>
      <c r="AC24" s="33">
        <f t="shared" si="4"/>
        <v>0</v>
      </c>
      <c r="AD24" s="30" t="e">
        <f t="shared" si="5"/>
        <v>#DIV/0!</v>
      </c>
      <c r="AE24" s="30">
        <f t="shared" si="6"/>
        <v>0</v>
      </c>
      <c r="AF24" s="34">
        <f t="shared" si="6"/>
        <v>0</v>
      </c>
    </row>
    <row r="26" spans="1:32" x14ac:dyDescent="0.3">
      <c r="J26" s="56"/>
      <c r="K26" s="56"/>
      <c r="L26" s="56"/>
      <c r="M26" s="56"/>
      <c r="N26" s="56"/>
      <c r="O26" s="56"/>
    </row>
    <row r="27" spans="1:32" x14ac:dyDescent="0.3">
      <c r="J27" s="56"/>
      <c r="K27" s="56"/>
      <c r="L27" s="56"/>
      <c r="M27" s="56"/>
      <c r="N27" s="56"/>
      <c r="O27" s="56"/>
    </row>
    <row r="28" spans="1:32" x14ac:dyDescent="0.3">
      <c r="J28" s="56"/>
      <c r="K28" s="56"/>
      <c r="L28" s="56"/>
      <c r="M28" s="56"/>
      <c r="N28" s="56"/>
      <c r="O28" s="56"/>
    </row>
    <row r="29" spans="1:32" x14ac:dyDescent="0.3">
      <c r="J29" s="56"/>
      <c r="K29" s="56"/>
      <c r="L29" s="56"/>
      <c r="M29" s="56"/>
      <c r="N29" s="56"/>
      <c r="O29" s="56"/>
    </row>
    <row r="30" spans="1:32" x14ac:dyDescent="0.3">
      <c r="J30" s="56"/>
      <c r="K30" s="56"/>
      <c r="L30" s="56"/>
      <c r="M30" s="56"/>
      <c r="N30" s="56"/>
      <c r="O30" s="56"/>
    </row>
    <row r="31" spans="1:32" x14ac:dyDescent="0.3">
      <c r="J31" s="56"/>
      <c r="K31" s="56"/>
      <c r="L31" s="56"/>
      <c r="M31" s="56"/>
      <c r="N31" s="56"/>
      <c r="O31" s="56"/>
    </row>
    <row r="32" spans="1:32" x14ac:dyDescent="0.3">
      <c r="J32" s="56"/>
      <c r="K32" s="56"/>
      <c r="L32" s="56"/>
      <c r="M32" s="56"/>
      <c r="N32" s="56"/>
      <c r="O32" s="56"/>
    </row>
    <row r="33" spans="4:15" x14ac:dyDescent="0.3">
      <c r="J33" s="56"/>
      <c r="K33" s="56"/>
      <c r="L33" s="56"/>
      <c r="M33" s="56"/>
      <c r="N33" s="56"/>
      <c r="O33" s="56"/>
    </row>
    <row r="39" spans="4:15" x14ac:dyDescent="0.3">
      <c r="D39" s="3" t="s">
        <v>86</v>
      </c>
    </row>
    <row r="40" spans="4:15" x14ac:dyDescent="0.3">
      <c r="D40" s="3" t="s">
        <v>87</v>
      </c>
    </row>
    <row r="41" spans="4:15" x14ac:dyDescent="0.3">
      <c r="D41" s="3" t="s">
        <v>88</v>
      </c>
    </row>
    <row r="42" spans="4:15" x14ac:dyDescent="0.3">
      <c r="D42" s="3" t="s">
        <v>89</v>
      </c>
    </row>
    <row r="43" spans="4:15" x14ac:dyDescent="0.3">
      <c r="D43" s="3" t="s">
        <v>90</v>
      </c>
    </row>
    <row r="68" spans="1:132" s="57" customFormat="1" x14ac:dyDescent="0.3">
      <c r="A68" s="2"/>
      <c r="B68" s="2"/>
      <c r="C68" s="3"/>
      <c r="D68" s="3"/>
      <c r="E68" s="2"/>
      <c r="F68" s="2"/>
      <c r="G68" s="2"/>
      <c r="H68" s="2"/>
      <c r="I68" s="2"/>
      <c r="J68" s="2"/>
      <c r="K68" s="4"/>
      <c r="L68" s="4"/>
      <c r="M68" s="4"/>
      <c r="N68" s="5"/>
      <c r="O68" s="4"/>
      <c r="P68" s="4"/>
      <c r="Q68" s="4"/>
      <c r="R68" s="5"/>
      <c r="S68" s="4"/>
      <c r="T68" s="4"/>
      <c r="U68" s="4"/>
      <c r="V68" s="5"/>
      <c r="W68" s="2"/>
      <c r="X68" s="5"/>
      <c r="Y68" s="2"/>
      <c r="Z68" s="2"/>
      <c r="AA68" s="2"/>
      <c r="AB68" s="2"/>
      <c r="AC68" s="2"/>
      <c r="AD68" s="2"/>
      <c r="AE68" s="2"/>
      <c r="AF68" s="2"/>
      <c r="AG68" s="2"/>
      <c r="AH68" s="2"/>
      <c r="AI68" s="2"/>
      <c r="AJ68" s="2"/>
      <c r="AK68" s="2"/>
      <c r="AL68" s="2"/>
      <c r="AM68" s="2"/>
      <c r="AN68" s="2"/>
      <c r="BS68" s="58"/>
      <c r="BU68" s="59"/>
      <c r="BV68" s="60"/>
      <c r="BW68" s="60"/>
      <c r="BX68" s="61"/>
      <c r="BY68" s="62"/>
      <c r="BZ68" s="63"/>
      <c r="CA68" s="61"/>
      <c r="CB68" s="64"/>
      <c r="CC68" s="64"/>
      <c r="CD68" s="64"/>
      <c r="CE68" s="64"/>
      <c r="CF68" s="64"/>
      <c r="CG68" s="64"/>
      <c r="CH68" s="64"/>
      <c r="CI68" s="64"/>
      <c r="CJ68" s="64"/>
      <c r="CK68" s="64"/>
      <c r="CL68" s="64"/>
      <c r="CM68" s="64"/>
      <c r="CN68" s="64"/>
      <c r="CO68" s="64"/>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row>
    <row r="69" spans="1:132" x14ac:dyDescent="0.3">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8"/>
      <c r="BT69" s="57"/>
      <c r="BU69" s="64"/>
      <c r="BV69" s="64"/>
      <c r="BW69" s="64"/>
      <c r="BX69" s="64"/>
      <c r="BY69" s="65"/>
      <c r="BZ69" s="57"/>
      <c r="CA69" s="64"/>
      <c r="CB69" s="64"/>
      <c r="CC69" s="64"/>
      <c r="CD69" s="64"/>
      <c r="CE69" s="64"/>
      <c r="CF69" s="64"/>
      <c r="CG69" s="64"/>
      <c r="CH69" s="64"/>
      <c r="CI69" s="64"/>
      <c r="CJ69" s="64"/>
      <c r="CK69" s="64"/>
      <c r="CL69" s="64"/>
      <c r="CM69" s="64"/>
      <c r="CN69" s="64"/>
      <c r="CO69" s="64"/>
      <c r="CP69" s="57"/>
      <c r="CQ69" s="57"/>
      <c r="CR69" s="57"/>
      <c r="CS69" s="57"/>
      <c r="CT69" s="57"/>
      <c r="CU69" s="57"/>
      <c r="CV69" s="57"/>
      <c r="CW69" s="57"/>
      <c r="CX69" s="57"/>
      <c r="CY69" s="57"/>
      <c r="CZ69" s="57"/>
      <c r="DA69" s="57"/>
    </row>
    <row r="70" spans="1:132" x14ac:dyDescent="0.3">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66"/>
      <c r="BT70" s="57"/>
      <c r="BU70" s="57"/>
      <c r="BV70" s="57"/>
      <c r="BW70" s="57"/>
      <c r="BX70" s="57"/>
      <c r="BY70" s="57"/>
      <c r="BZ70" s="57"/>
      <c r="CA70" s="64"/>
      <c r="CB70" s="64"/>
      <c r="CC70" s="64"/>
      <c r="CD70" s="64"/>
      <c r="CE70" s="64"/>
      <c r="CF70" s="64"/>
      <c r="CG70" s="64"/>
      <c r="CH70" s="64"/>
      <c r="CI70" s="64"/>
      <c r="CJ70" s="64"/>
      <c r="CK70" s="64"/>
      <c r="CL70" s="64"/>
      <c r="CM70" s="64"/>
      <c r="CN70" s="57"/>
      <c r="CO70" s="57"/>
      <c r="CP70" s="57"/>
      <c r="CQ70" s="57"/>
      <c r="CR70" s="57"/>
      <c r="CS70" s="57"/>
      <c r="CT70" s="57"/>
      <c r="CU70" s="57"/>
      <c r="CV70" s="57"/>
      <c r="CW70" s="57"/>
      <c r="CX70" s="57"/>
      <c r="CY70" s="57"/>
      <c r="CZ70" s="57"/>
      <c r="DA70" s="57"/>
    </row>
    <row r="71" spans="1:132" x14ac:dyDescent="0.3">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66"/>
      <c r="BT71" s="57"/>
      <c r="BU71" s="57"/>
      <c r="BV71" s="57"/>
      <c r="BW71" s="57"/>
      <c r="BX71" s="57"/>
      <c r="BY71" s="57"/>
      <c r="BZ71" s="57"/>
      <c r="CA71" s="66"/>
      <c r="CB71" s="66"/>
      <c r="CC71" s="64"/>
      <c r="CD71" s="67"/>
      <c r="CE71" s="67"/>
      <c r="CF71" s="67"/>
      <c r="CG71" s="57"/>
      <c r="CH71" s="57"/>
      <c r="CI71" s="57"/>
      <c r="CJ71" s="57"/>
      <c r="CK71" s="57"/>
      <c r="CL71" s="57"/>
      <c r="CM71" s="57"/>
      <c r="CN71" s="57"/>
      <c r="CO71" s="57"/>
      <c r="CP71" s="57"/>
      <c r="CQ71" s="57"/>
      <c r="CR71" s="57"/>
      <c r="CS71" s="57"/>
      <c r="CT71" s="57"/>
      <c r="CU71" s="57"/>
      <c r="CV71" s="57"/>
      <c r="CW71" s="57"/>
      <c r="CX71" s="57"/>
      <c r="CY71" s="57"/>
      <c r="CZ71" s="57"/>
      <c r="DA71" s="57"/>
    </row>
    <row r="72" spans="1:132" x14ac:dyDescent="0.3">
      <c r="AO72" s="57"/>
      <c r="AP72" s="57"/>
      <c r="AQ72" s="57"/>
      <c r="AR72" s="57"/>
      <c r="AS72" s="57"/>
      <c r="AT72" s="57"/>
      <c r="AU72" s="57"/>
      <c r="AV72" s="57"/>
      <c r="AW72" s="57"/>
      <c r="AX72" s="57"/>
      <c r="AY72" s="57"/>
      <c r="AZ72" s="57"/>
      <c r="BA72" s="57"/>
      <c r="BB72" s="57" t="s">
        <v>91</v>
      </c>
      <c r="BC72" s="57"/>
      <c r="BD72" s="57"/>
      <c r="BE72" s="57"/>
      <c r="BF72" s="57"/>
      <c r="BG72" s="57"/>
      <c r="BH72" s="57"/>
      <c r="BI72" s="57"/>
      <c r="BJ72" s="57"/>
      <c r="BK72" s="57"/>
      <c r="BL72" s="57"/>
      <c r="BM72" s="57"/>
      <c r="BN72" s="57"/>
      <c r="BO72" s="57"/>
      <c r="BP72" s="57"/>
      <c r="BQ72" s="57"/>
      <c r="BR72" s="57"/>
      <c r="BS72" s="66"/>
      <c r="BT72" s="57"/>
      <c r="BU72" s="57"/>
      <c r="BV72" s="57"/>
      <c r="BW72" s="57"/>
      <c r="BX72" s="57"/>
      <c r="BY72" s="57"/>
      <c r="BZ72" s="57"/>
      <c r="CA72" s="66"/>
      <c r="CB72" s="66"/>
      <c r="CC72" s="64"/>
      <c r="CD72" s="66"/>
      <c r="CE72" s="66"/>
      <c r="CF72" s="66"/>
      <c r="CG72" s="57"/>
      <c r="CH72" s="57"/>
      <c r="CI72" s="57"/>
      <c r="CJ72" s="57"/>
      <c r="CK72" s="57"/>
      <c r="CL72" s="57"/>
      <c r="CM72" s="57"/>
      <c r="CN72" s="57"/>
      <c r="CO72" s="57"/>
      <c r="CP72" s="57"/>
      <c r="CQ72" s="57"/>
      <c r="CR72" s="57"/>
      <c r="CS72" s="57"/>
      <c r="CT72" s="57"/>
      <c r="CU72" s="57"/>
      <c r="CV72" s="57"/>
      <c r="CW72" s="57"/>
      <c r="CX72" s="57"/>
      <c r="CY72" s="57"/>
      <c r="CZ72" s="57"/>
      <c r="DA72" s="57"/>
    </row>
    <row r="73" spans="1:132" ht="21" customHeight="1" x14ac:dyDescent="0.3">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66"/>
      <c r="BT73" s="57"/>
      <c r="BU73" s="57"/>
      <c r="BV73" s="57"/>
      <c r="BW73" s="57"/>
      <c r="BX73" s="57"/>
      <c r="BY73" s="57"/>
      <c r="BZ73" s="57"/>
      <c r="CA73" s="66"/>
      <c r="CB73" s="66"/>
      <c r="CC73" s="64"/>
      <c r="CD73" s="66"/>
      <c r="CE73" s="66"/>
      <c r="CF73" s="66"/>
      <c r="CG73" s="57"/>
      <c r="CH73" s="57"/>
      <c r="CI73" s="57"/>
      <c r="CJ73" s="57"/>
      <c r="CK73" s="57"/>
      <c r="CL73" s="57"/>
      <c r="CM73" s="57"/>
      <c r="CN73" s="57"/>
      <c r="CO73" s="57"/>
      <c r="CP73" s="57"/>
      <c r="CQ73" s="57"/>
      <c r="CR73" s="57"/>
      <c r="CS73" s="57"/>
      <c r="CT73" s="57"/>
      <c r="CU73" s="57"/>
      <c r="CV73" s="57"/>
      <c r="CW73" s="57"/>
      <c r="CX73" s="57"/>
      <c r="CY73" s="57"/>
      <c r="CZ73" s="57"/>
      <c r="DA73" s="57"/>
    </row>
    <row r="74" spans="1:132" ht="31.5" customHeight="1" x14ac:dyDescent="0.3">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66"/>
      <c r="BT74" s="57"/>
      <c r="BU74" s="57"/>
      <c r="BV74" s="57"/>
      <c r="BW74" s="57"/>
      <c r="BX74" s="57"/>
      <c r="BY74" s="57"/>
      <c r="BZ74" s="57"/>
      <c r="CA74" s="66"/>
      <c r="CB74" s="66"/>
      <c r="CC74" s="64"/>
      <c r="CD74" s="57"/>
      <c r="CE74" s="57"/>
      <c r="CF74" s="57"/>
      <c r="CG74" s="57"/>
      <c r="CH74" s="57"/>
      <c r="CI74" s="57"/>
      <c r="CJ74" s="57"/>
      <c r="CK74" s="57"/>
      <c r="CL74" s="57"/>
      <c r="CM74" s="57"/>
      <c r="CN74" s="57"/>
      <c r="CO74" s="57"/>
      <c r="CP74" s="57"/>
      <c r="CQ74" s="57"/>
      <c r="CR74" s="57" t="s">
        <v>10</v>
      </c>
      <c r="CS74" s="57"/>
      <c r="CT74" s="57"/>
      <c r="CU74" s="57"/>
      <c r="CV74" s="57"/>
      <c r="CW74" s="57"/>
      <c r="CX74" s="57"/>
      <c r="CY74" s="57"/>
      <c r="CZ74" s="57"/>
      <c r="DA74" s="57"/>
    </row>
    <row r="75" spans="1:132" ht="25.5" customHeight="1" x14ac:dyDescent="0.3">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66"/>
      <c r="BT75" s="57"/>
      <c r="BU75" s="57"/>
      <c r="BV75" s="57"/>
      <c r="BW75" s="57"/>
      <c r="BX75" s="57"/>
      <c r="BY75" s="57"/>
      <c r="BZ75" s="57"/>
      <c r="CA75" s="66"/>
      <c r="CB75" s="66"/>
      <c r="CC75" s="64"/>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row>
    <row r="76" spans="1:132" x14ac:dyDescent="0.3">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66"/>
      <c r="BT76" s="57"/>
      <c r="BU76" s="57"/>
      <c r="BV76" s="57"/>
      <c r="BW76" s="57"/>
      <c r="BX76" s="57"/>
      <c r="BY76" s="57"/>
      <c r="BZ76" s="57"/>
      <c r="CA76" s="66"/>
      <c r="CB76" s="66"/>
      <c r="CC76" s="64"/>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row>
    <row r="77" spans="1:132" x14ac:dyDescent="0.3">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66"/>
      <c r="BT77" s="57"/>
      <c r="BU77" s="57"/>
      <c r="BV77" s="57"/>
      <c r="BW77" s="57"/>
      <c r="BX77" s="57"/>
      <c r="BY77" s="57"/>
      <c r="BZ77" s="57"/>
      <c r="CA77" s="66"/>
      <c r="CB77" s="66"/>
      <c r="CC77" s="64"/>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row>
    <row r="128" ht="15" customHeight="1" x14ac:dyDescent="0.3"/>
    <row r="130" ht="15" customHeight="1" x14ac:dyDescent="0.3"/>
  </sheetData>
  <sheetProtection password="CD5D" sheet="1"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89978966-C1DB-4FF5-B57C-849A6E668EEF}">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E65F-5A8D-4CE7-BACC-61120AB33AA9}">
  <sheetPr>
    <tabColor theme="3" tint="0.39997558519241921"/>
    <pageSetUpPr fitToPage="1"/>
  </sheetPr>
  <dimension ref="B1:V31"/>
  <sheetViews>
    <sheetView showGridLines="0" topLeftCell="A6" zoomScale="36" zoomScaleNormal="36" workbookViewId="0">
      <selection activeCell="U26" sqref="U26:U28"/>
    </sheetView>
  </sheetViews>
  <sheetFormatPr baseColWidth="10" defaultRowHeight="15.6" x14ac:dyDescent="0.3"/>
  <cols>
    <col min="1" max="1" width="11.5546875" style="69"/>
    <col min="2" max="2" width="5.21875" style="69" customWidth="1"/>
    <col min="3" max="3" width="29.44140625" style="69" customWidth="1"/>
    <col min="4" max="4" width="12.109375" style="69" customWidth="1"/>
    <col min="5" max="6" width="9.109375" style="69" customWidth="1"/>
    <col min="7" max="7" width="11.6640625" style="69" customWidth="1"/>
    <col min="8" max="8" width="9.44140625" style="69" customWidth="1"/>
    <col min="9" max="9" width="9.109375" style="69" customWidth="1"/>
    <col min="10" max="10" width="11.21875" style="69" customWidth="1"/>
    <col min="11" max="12" width="9.109375" style="69" customWidth="1"/>
    <col min="13" max="13" width="15.21875" style="69" customWidth="1"/>
    <col min="14" max="15" width="10" style="69" customWidth="1"/>
    <col min="16" max="16" width="20.77734375" style="69" customWidth="1"/>
    <col min="17" max="17" width="17.44140625" style="69" customWidth="1"/>
    <col min="18" max="18" width="14.44140625" style="69" customWidth="1"/>
    <col min="19" max="19" width="19.44140625" style="69" customWidth="1"/>
    <col min="20" max="20" width="15.77734375" style="69" customWidth="1"/>
    <col min="21" max="21" width="14.44140625" style="69" customWidth="1"/>
    <col min="22" max="22" width="6.109375" style="69" customWidth="1"/>
    <col min="23" max="16384" width="11.5546875" style="69"/>
  </cols>
  <sheetData>
    <row r="1" spans="2:22" ht="70.95" customHeight="1" thickBot="1" x14ac:dyDescent="0.35">
      <c r="B1" s="2"/>
      <c r="C1" s="4"/>
      <c r="D1" s="68"/>
      <c r="E1" s="68"/>
      <c r="F1" s="68"/>
      <c r="G1" s="68"/>
      <c r="H1" s="68"/>
      <c r="I1" s="68"/>
      <c r="J1" s="68"/>
      <c r="K1" s="68"/>
      <c r="L1" s="68"/>
      <c r="M1" s="4"/>
      <c r="N1" s="4"/>
      <c r="O1" s="4"/>
      <c r="P1" s="2"/>
      <c r="Q1" s="2"/>
      <c r="R1" s="2"/>
      <c r="S1" s="2"/>
      <c r="T1" s="2"/>
      <c r="U1" s="2"/>
      <c r="V1" s="2"/>
    </row>
    <row r="2" spans="2:22" ht="16.2" thickTop="1" x14ac:dyDescent="0.3">
      <c r="B2" s="70"/>
      <c r="C2" s="71"/>
      <c r="D2" s="72"/>
      <c r="E2" s="72"/>
      <c r="F2" s="72"/>
      <c r="G2" s="72"/>
      <c r="H2" s="72"/>
      <c r="I2" s="72"/>
      <c r="J2" s="72"/>
      <c r="K2" s="72"/>
      <c r="L2" s="72"/>
      <c r="M2" s="71"/>
      <c r="N2" s="71"/>
      <c r="O2" s="71"/>
      <c r="P2" s="73"/>
      <c r="Q2" s="73"/>
      <c r="R2" s="73"/>
      <c r="S2" s="73"/>
      <c r="T2" s="73"/>
      <c r="U2" s="73"/>
      <c r="V2" s="74"/>
    </row>
    <row r="3" spans="2:22" ht="36.6" x14ac:dyDescent="0.5">
      <c r="B3" s="75"/>
      <c r="C3" s="76">
        <f>'[4]A RENSEIGNER'!$C$11</f>
        <v>44478</v>
      </c>
      <c r="D3" s="76"/>
      <c r="E3" s="76"/>
      <c r="F3" s="76"/>
      <c r="G3" s="76"/>
      <c r="H3" s="76"/>
      <c r="I3" s="76"/>
      <c r="J3" s="76"/>
      <c r="K3" s="76"/>
      <c r="L3" s="76"/>
      <c r="M3" s="76"/>
      <c r="N3" s="76"/>
      <c r="O3" s="76"/>
      <c r="P3" s="76"/>
      <c r="Q3" s="76"/>
      <c r="R3" s="76"/>
      <c r="S3" s="76"/>
      <c r="T3" s="76"/>
      <c r="U3" s="76"/>
      <c r="V3" s="77"/>
    </row>
    <row r="4" spans="2:22" ht="31.2" x14ac:dyDescent="0.6">
      <c r="B4" s="75"/>
      <c r="C4" s="78"/>
      <c r="D4" s="79"/>
      <c r="E4" s="79"/>
      <c r="F4" s="79"/>
      <c r="G4" s="79"/>
      <c r="H4" s="79"/>
      <c r="I4" s="79"/>
      <c r="J4" s="79"/>
      <c r="K4" s="79"/>
      <c r="L4" s="79"/>
      <c r="M4" s="78"/>
      <c r="N4" s="78"/>
      <c r="O4" s="78"/>
      <c r="P4" s="80"/>
      <c r="Q4" s="80"/>
      <c r="R4" s="80"/>
      <c r="S4" s="80"/>
      <c r="T4" s="81"/>
      <c r="U4" s="81"/>
      <c r="V4" s="77"/>
    </row>
    <row r="5" spans="2:22" ht="36.6" x14ac:dyDescent="0.5">
      <c r="B5" s="75"/>
      <c r="C5" s="82" t="str">
        <f>'[4]A RENSEIGNER'!$C$12</f>
        <v>ABMA</v>
      </c>
      <c r="D5" s="82"/>
      <c r="E5" s="82"/>
      <c r="F5" s="82"/>
      <c r="G5" s="82"/>
      <c r="H5" s="82"/>
      <c r="I5" s="82"/>
      <c r="J5" s="82"/>
      <c r="K5" s="82"/>
      <c r="L5" s="82"/>
      <c r="M5" s="82"/>
      <c r="N5" s="82"/>
      <c r="O5" s="82"/>
      <c r="P5" s="82"/>
      <c r="Q5" s="82"/>
      <c r="R5" s="82"/>
      <c r="S5" s="82"/>
      <c r="T5" s="82"/>
      <c r="U5" s="82"/>
      <c r="V5" s="77"/>
    </row>
    <row r="6" spans="2:22" ht="31.2" x14ac:dyDescent="0.6">
      <c r="B6" s="75"/>
      <c r="C6" s="78"/>
      <c r="D6" s="79"/>
      <c r="E6" s="79"/>
      <c r="F6" s="79"/>
      <c r="G6" s="79"/>
      <c r="H6" s="79"/>
      <c r="I6" s="79"/>
      <c r="J6" s="79"/>
      <c r="K6" s="79"/>
      <c r="L6" s="79"/>
      <c r="M6" s="78"/>
      <c r="N6" s="78"/>
      <c r="O6" s="78"/>
      <c r="P6" s="80"/>
      <c r="Q6" s="80"/>
      <c r="R6" s="80"/>
      <c r="S6" s="80"/>
      <c r="T6" s="81"/>
      <c r="U6" s="81"/>
      <c r="V6" s="77"/>
    </row>
    <row r="7" spans="2:22" ht="36.6" x14ac:dyDescent="0.5">
      <c r="B7" s="75"/>
      <c r="C7" s="82" t="str">
        <f>"MODE DE JEU"&amp;"  "&amp;'[4]A RENSEIGNER'!$C$16</f>
        <v>MODE DE JEU  CADRE</v>
      </c>
      <c r="D7" s="82"/>
      <c r="E7" s="82"/>
      <c r="F7" s="82"/>
      <c r="G7" s="82"/>
      <c r="H7" s="82"/>
      <c r="I7" s="82"/>
      <c r="J7" s="82"/>
      <c r="K7" s="82"/>
      <c r="L7" s="82"/>
      <c r="M7" s="82"/>
      <c r="N7" s="82"/>
      <c r="O7" s="82"/>
      <c r="P7" s="82"/>
      <c r="Q7" s="82"/>
      <c r="R7" s="82"/>
      <c r="S7" s="82"/>
      <c r="T7" s="82"/>
      <c r="U7" s="82"/>
      <c r="V7" s="77"/>
    </row>
    <row r="8" spans="2:22" ht="31.2" x14ac:dyDescent="0.6">
      <c r="B8" s="75"/>
      <c r="C8" s="78"/>
      <c r="D8" s="78"/>
      <c r="E8" s="78"/>
      <c r="F8" s="78"/>
      <c r="G8" s="78"/>
      <c r="H8" s="78"/>
      <c r="I8" s="78"/>
      <c r="J8" s="78"/>
      <c r="K8" s="78"/>
      <c r="L8" s="78"/>
      <c r="M8" s="78"/>
      <c r="N8" s="78"/>
      <c r="O8" s="78"/>
      <c r="P8" s="78"/>
      <c r="Q8" s="78"/>
      <c r="R8" s="78"/>
      <c r="S8" s="80"/>
      <c r="T8" s="81"/>
      <c r="U8" s="81"/>
      <c r="V8" s="77"/>
    </row>
    <row r="9" spans="2:22" ht="36.6" x14ac:dyDescent="0.5">
      <c r="B9" s="75"/>
      <c r="C9" s="82" t="str">
        <f>"CATEGORIE"&amp;"  "&amp;'[4]A RENSEIGNER'!$C$17</f>
        <v>CATEGORIE  N3</v>
      </c>
      <c r="D9" s="82"/>
      <c r="E9" s="82"/>
      <c r="F9" s="82"/>
      <c r="G9" s="82"/>
      <c r="H9" s="82"/>
      <c r="I9" s="82"/>
      <c r="J9" s="82"/>
      <c r="K9" s="82"/>
      <c r="L9" s="82"/>
      <c r="M9" s="82"/>
      <c r="N9" s="82"/>
      <c r="O9" s="82"/>
      <c r="P9" s="82"/>
      <c r="Q9" s="82"/>
      <c r="R9" s="82"/>
      <c r="S9" s="82"/>
      <c r="T9" s="82"/>
      <c r="U9" s="82"/>
      <c r="V9" s="83"/>
    </row>
    <row r="10" spans="2:22" ht="31.2" x14ac:dyDescent="0.3">
      <c r="B10" s="84"/>
      <c r="C10" s="78"/>
      <c r="D10" s="78"/>
      <c r="E10" s="78"/>
      <c r="F10" s="78"/>
      <c r="G10" s="78"/>
      <c r="H10" s="78"/>
      <c r="I10" s="78"/>
      <c r="J10" s="78"/>
      <c r="K10" s="78"/>
      <c r="L10" s="78"/>
      <c r="M10" s="78"/>
      <c r="N10" s="78"/>
      <c r="O10" s="78"/>
      <c r="P10" s="78"/>
      <c r="Q10" s="78"/>
      <c r="R10" s="78"/>
      <c r="S10" s="78"/>
      <c r="T10" s="85"/>
      <c r="U10" s="85"/>
      <c r="V10" s="83"/>
    </row>
    <row r="11" spans="2:22" ht="36.6" x14ac:dyDescent="0.5">
      <c r="B11" s="75"/>
      <c r="C11" s="82" t="str">
        <f>"TOURNOI N°"&amp;"  "&amp;'[4]A RENSEIGNER'!$C$14</f>
        <v>TOURNOI N°  1</v>
      </c>
      <c r="D11" s="82"/>
      <c r="E11" s="82"/>
      <c r="F11" s="82"/>
      <c r="G11" s="82"/>
      <c r="H11" s="82"/>
      <c r="I11" s="82"/>
      <c r="J11" s="82"/>
      <c r="K11" s="82"/>
      <c r="L11" s="82"/>
      <c r="M11" s="82"/>
      <c r="N11" s="82"/>
      <c r="O11" s="82"/>
      <c r="P11" s="82"/>
      <c r="Q11" s="82"/>
      <c r="R11" s="82"/>
      <c r="S11" s="82"/>
      <c r="T11" s="82"/>
      <c r="U11" s="82"/>
      <c r="V11" s="77"/>
    </row>
    <row r="12" spans="2:22" ht="31.2" x14ac:dyDescent="0.6">
      <c r="B12" s="75"/>
      <c r="C12" s="78"/>
      <c r="D12" s="79"/>
      <c r="E12" s="79"/>
      <c r="F12" s="79"/>
      <c r="G12" s="79"/>
      <c r="H12" s="79"/>
      <c r="I12" s="79"/>
      <c r="J12" s="79"/>
      <c r="K12" s="79"/>
      <c r="L12" s="79"/>
      <c r="M12" s="78"/>
      <c r="N12" s="78"/>
      <c r="O12" s="78"/>
      <c r="P12" s="80"/>
      <c r="Q12" s="80"/>
      <c r="R12" s="80"/>
      <c r="S12" s="80"/>
      <c r="T12" s="81"/>
      <c r="U12" s="81"/>
      <c r="V12" s="77"/>
    </row>
    <row r="13" spans="2:22" ht="36.6" x14ac:dyDescent="0.5">
      <c r="B13" s="75"/>
      <c r="C13" s="82" t="str">
        <f>"POULE n°"&amp;"  "&amp;'[4]A RENSEIGNER'!$C$15</f>
        <v>POULE n°  1</v>
      </c>
      <c r="D13" s="82"/>
      <c r="E13" s="82"/>
      <c r="F13" s="82"/>
      <c r="G13" s="82"/>
      <c r="H13" s="82"/>
      <c r="I13" s="82"/>
      <c r="J13" s="82"/>
      <c r="K13" s="82"/>
      <c r="L13" s="82"/>
      <c r="M13" s="82"/>
      <c r="N13" s="82"/>
      <c r="O13" s="82"/>
      <c r="P13" s="82"/>
      <c r="Q13" s="82"/>
      <c r="R13" s="82"/>
      <c r="S13" s="82"/>
      <c r="T13" s="82"/>
      <c r="U13" s="82"/>
      <c r="V13" s="77"/>
    </row>
    <row r="14" spans="2:22" ht="31.2" x14ac:dyDescent="0.6">
      <c r="B14" s="75"/>
      <c r="C14" s="78"/>
      <c r="D14" s="78"/>
      <c r="E14" s="78"/>
      <c r="F14" s="78"/>
      <c r="G14" s="78"/>
      <c r="H14" s="78"/>
      <c r="I14" s="78"/>
      <c r="J14" s="78"/>
      <c r="K14" s="78"/>
      <c r="L14" s="78"/>
      <c r="M14" s="78"/>
      <c r="N14" s="78"/>
      <c r="O14" s="78"/>
      <c r="P14" s="78"/>
      <c r="Q14" s="78"/>
      <c r="R14" s="78"/>
      <c r="S14" s="80"/>
      <c r="T14" s="81"/>
      <c r="U14" s="81"/>
      <c r="V14" s="77"/>
    </row>
    <row r="15" spans="2:22" ht="36.6" x14ac:dyDescent="0.5">
      <c r="B15" s="75"/>
      <c r="C15" s="82" t="s">
        <v>92</v>
      </c>
      <c r="D15" s="82"/>
      <c r="E15" s="82"/>
      <c r="F15" s="82"/>
      <c r="G15" s="82"/>
      <c r="H15" s="82"/>
      <c r="I15" s="82"/>
      <c r="J15" s="82"/>
      <c r="K15" s="82"/>
      <c r="L15" s="82"/>
      <c r="M15" s="82"/>
      <c r="N15" s="82"/>
      <c r="O15" s="82"/>
      <c r="P15" s="82"/>
      <c r="Q15" s="82"/>
      <c r="R15" s="82"/>
      <c r="S15" s="82"/>
      <c r="T15" s="82"/>
      <c r="U15" s="82"/>
      <c r="V15" s="77"/>
    </row>
    <row r="16" spans="2:22" ht="16.2" thickBot="1" x14ac:dyDescent="0.35">
      <c r="B16" s="86"/>
      <c r="C16" s="4"/>
      <c r="D16" s="68"/>
      <c r="E16" s="68"/>
      <c r="F16" s="68"/>
      <c r="G16" s="68"/>
      <c r="H16" s="68"/>
      <c r="I16" s="68"/>
      <c r="J16" s="68"/>
      <c r="K16" s="68"/>
      <c r="L16" s="68"/>
      <c r="M16" s="4"/>
      <c r="N16" s="4"/>
      <c r="O16" s="4"/>
      <c r="P16" s="2"/>
      <c r="Q16" s="2"/>
      <c r="R16" s="2"/>
      <c r="S16" s="2"/>
      <c r="T16" s="2"/>
      <c r="U16" s="2"/>
      <c r="V16" s="87"/>
    </row>
    <row r="17" spans="2:22" ht="60.75" customHeight="1" thickTop="1" thickBot="1" x14ac:dyDescent="0.35">
      <c r="B17" s="86"/>
      <c r="C17" s="88" t="s">
        <v>93</v>
      </c>
      <c r="D17" s="89" t="str">
        <f>C18</f>
        <v>SIMON Claude</v>
      </c>
      <c r="E17" s="89"/>
      <c r="F17" s="89"/>
      <c r="G17" s="90" t="str">
        <f>C22</f>
        <v>THIERRY Jean-Michel</v>
      </c>
      <c r="H17" s="90"/>
      <c r="I17" s="90"/>
      <c r="J17" s="91" t="str">
        <f>C26</f>
        <v>GUREWAN Suresh</v>
      </c>
      <c r="K17" s="91"/>
      <c r="L17" s="92"/>
      <c r="M17" s="93" t="s">
        <v>94</v>
      </c>
      <c r="N17" s="94" t="s">
        <v>95</v>
      </c>
      <c r="O17" s="95"/>
      <c r="P17" s="96" t="s">
        <v>96</v>
      </c>
      <c r="Q17" s="97" t="s">
        <v>97</v>
      </c>
      <c r="R17" s="98" t="s">
        <v>98</v>
      </c>
      <c r="S17" s="99" t="s">
        <v>99</v>
      </c>
      <c r="T17" s="99" t="s">
        <v>100</v>
      </c>
      <c r="U17" s="100" t="s">
        <v>101</v>
      </c>
      <c r="V17" s="87"/>
    </row>
    <row r="18" spans="2:22" ht="45" customHeight="1" thickTop="1" x14ac:dyDescent="0.3">
      <c r="B18" s="86"/>
      <c r="C18" s="101" t="str">
        <f>IF(ISBLANK('[4]A RENSEIGNER'!B28),"",'[4]A RENSEIGNER'!B28)</f>
        <v>SIMON Claude</v>
      </c>
      <c r="D18" s="102"/>
      <c r="E18" s="103"/>
      <c r="F18" s="104"/>
      <c r="G18" s="105">
        <f>IF(ISBLANK('[4]POULE DE 3 '!E36),"",'[4]POULE DE 3 '!E36)</f>
        <v>92</v>
      </c>
      <c r="H18" s="105"/>
      <c r="I18" s="105">
        <f>IF(ISBLANK('[4]POULE DE 3 '!F36),"",'[4]POULE DE 3 '!F36)</f>
        <v>26</v>
      </c>
      <c r="J18" s="105">
        <f>IF(ISBLANK('[4]POULE DE 3 '!E44),"",'[4]POULE DE 3 '!E44)</f>
        <v>120</v>
      </c>
      <c r="K18" s="105"/>
      <c r="L18" s="106">
        <f>IF(ISBLANK('[4]POULE DE 3 '!F44),"",'[4]POULE DE 3 '!F44)</f>
        <v>20</v>
      </c>
      <c r="M18" s="107">
        <f>IF('[4]POULE DE 3 '!R27=0,"",'[4]POULE DE 3 '!R27)</f>
        <v>212</v>
      </c>
      <c r="N18" s="108">
        <f>IF('[4]POULE DE 3 '!S27=0,"",'[4]POULE DE 3 '!S27)</f>
        <v>46</v>
      </c>
      <c r="O18" s="109"/>
      <c r="P18" s="110">
        <f>IF(ISERROR('[4]POULE DE 3 '!T27),"",'[4]POULE DE 3 '!T27)</f>
        <v>4.6086956521739131</v>
      </c>
      <c r="Q18" s="111">
        <f>IF(ISERROR('[4]POULE DE 3 '!W27),"",'[4]POULE DE 3 '!W27)</f>
        <v>2</v>
      </c>
      <c r="R18" s="112" t="str">
        <f>IF(ISERROR('[4]POULE DE 3 '!Y27),"",IF(ISBLANK('[4]A RENSEIGNER'!B28),"",IF('[4]POULE DE 3 '!Y27=1,'[4]POULE DE 3 '!Y27&amp;"er",'[4]POULE DE 3 '!Y27&amp;"ème")))</f>
        <v>3ème</v>
      </c>
      <c r="S18" s="113">
        <f>IF(ISERROR('[4]POULE DE 3 '!Z27),"",'[4]POULE DE 3 '!Z27)</f>
        <v>3</v>
      </c>
      <c r="T18" s="113">
        <f>IF(ISBLANK(C18),"",'[4]POULE DE 3 '!AG27)</f>
        <v>1</v>
      </c>
      <c r="U18" s="114">
        <f>IF(ISERROR('[4]POULE DE 3 '!AH27),"",'[4]POULE DE 3 '!AH27)</f>
        <v>4</v>
      </c>
      <c r="V18" s="87"/>
    </row>
    <row r="19" spans="2:22" ht="45" customHeight="1" x14ac:dyDescent="0.3">
      <c r="B19" s="86"/>
      <c r="C19" s="115" t="str">
        <f>'[4]A RENSEIGNER'!C28</f>
        <v>N3</v>
      </c>
      <c r="D19" s="116"/>
      <c r="E19" s="117"/>
      <c r="F19" s="118"/>
      <c r="G19" s="119"/>
      <c r="H19" s="119">
        <f>'[4]POULE DE 3 '!J36</f>
        <v>0</v>
      </c>
      <c r="I19" s="119"/>
      <c r="J19" s="119"/>
      <c r="K19" s="119">
        <f>'[4]POULE DE 3 '!J44</f>
        <v>2</v>
      </c>
      <c r="L19" s="120"/>
      <c r="M19" s="121" t="s">
        <v>102</v>
      </c>
      <c r="N19" s="122"/>
      <c r="O19" s="123" t="s">
        <v>103</v>
      </c>
      <c r="P19" s="124"/>
      <c r="Q19" s="111"/>
      <c r="R19" s="113"/>
      <c r="S19" s="113"/>
      <c r="T19" s="113"/>
      <c r="U19" s="114"/>
      <c r="V19" s="87"/>
    </row>
    <row r="20" spans="2:22" ht="45" customHeight="1" thickBot="1" x14ac:dyDescent="0.35">
      <c r="B20" s="86"/>
      <c r="C20" s="125" t="str">
        <f>'[4]A RENSEIGNER'!D28</f>
        <v>ABASM</v>
      </c>
      <c r="D20" s="126"/>
      <c r="E20" s="127"/>
      <c r="F20" s="128"/>
      <c r="G20" s="129">
        <f>+'[4]POULE DE 3 '!I36</f>
        <v>3.5384615384615383</v>
      </c>
      <c r="H20" s="130"/>
      <c r="I20" s="130">
        <f>IF(ISBLANK('[4]POULE DE 3 '!G36),"",'[4]POULE DE 3 '!G36)</f>
        <v>22</v>
      </c>
      <c r="J20" s="129">
        <f>+'[4]POULE DE 3 '!I44</f>
        <v>6</v>
      </c>
      <c r="K20" s="130"/>
      <c r="L20" s="131">
        <f>IF(ISBLANK('[4]POULE DE 3 '!G44),"",'[4]POULE DE 3 '!G44)</f>
        <v>20</v>
      </c>
      <c r="M20" s="132">
        <f>IF('[4]POULE DE 3 '!U27=0,"",'[4]POULE DE 3 '!U27)</f>
        <v>6</v>
      </c>
      <c r="N20" s="133"/>
      <c r="O20" s="134">
        <f>IF('[4]POULE DE 3 '!V27=0,"",'[4]POULE DE 3 '!V27)</f>
        <v>22</v>
      </c>
      <c r="P20" s="135"/>
      <c r="Q20" s="136"/>
      <c r="R20" s="137"/>
      <c r="S20" s="137"/>
      <c r="T20" s="137"/>
      <c r="U20" s="138"/>
      <c r="V20" s="87"/>
    </row>
    <row r="21" spans="2:22" ht="60.75" customHeight="1" thickTop="1" thickBot="1" x14ac:dyDescent="0.35">
      <c r="B21" s="86"/>
      <c r="C21" s="88" t="s">
        <v>93</v>
      </c>
      <c r="D21" s="89" t="str">
        <f>D17</f>
        <v>SIMON Claude</v>
      </c>
      <c r="E21" s="89"/>
      <c r="F21" s="89"/>
      <c r="G21" s="90" t="str">
        <f>G17</f>
        <v>THIERRY Jean-Michel</v>
      </c>
      <c r="H21" s="90"/>
      <c r="I21" s="90"/>
      <c r="J21" s="91" t="str">
        <f>J17</f>
        <v>GUREWAN Suresh</v>
      </c>
      <c r="K21" s="91"/>
      <c r="L21" s="92"/>
      <c r="M21" s="139" t="s">
        <v>94</v>
      </c>
      <c r="N21" s="140" t="s">
        <v>95</v>
      </c>
      <c r="O21" s="141"/>
      <c r="P21" s="142" t="s">
        <v>96</v>
      </c>
      <c r="Q21" s="97" t="s">
        <v>97</v>
      </c>
      <c r="R21" s="98" t="s">
        <v>98</v>
      </c>
      <c r="S21" s="99" t="s">
        <v>104</v>
      </c>
      <c r="T21" s="99" t="s">
        <v>100</v>
      </c>
      <c r="U21" s="100" t="s">
        <v>101</v>
      </c>
      <c r="V21" s="87"/>
    </row>
    <row r="22" spans="2:22" ht="43.95" customHeight="1" thickTop="1" x14ac:dyDescent="0.3">
      <c r="B22" s="86"/>
      <c r="C22" s="143" t="str">
        <f>IF(ISBLANK('[4]A RENSEIGNER'!B29),"",'[4]A RENSEIGNER'!B29)</f>
        <v>THIERRY Jean-Michel</v>
      </c>
      <c r="D22" s="144">
        <f>IF(ISBLANK('[4]POULE DE 3 '!E37),"",'[4]POULE DE 3 '!E37)</f>
        <v>120</v>
      </c>
      <c r="E22" s="144"/>
      <c r="F22" s="144">
        <f>IF(ISBLANK('[4]POULE DE 3 '!F37),"",'[4]POULE DE 3 '!F37)</f>
        <v>26</v>
      </c>
      <c r="G22" s="145"/>
      <c r="H22" s="146"/>
      <c r="I22" s="147"/>
      <c r="J22" s="144">
        <f>IF(ISBLANK('[4]POULE DE 3 '!E28),"",'[4]POULE DE 3 '!E28)</f>
        <v>108</v>
      </c>
      <c r="K22" s="144"/>
      <c r="L22" s="148">
        <f>IF(ISBLANK('[4]POULE DE 3 '!F28),"",'[4]POULE DE 3 '!F28)</f>
        <v>22</v>
      </c>
      <c r="M22" s="149">
        <f>IF('[4]POULE DE 3 '!R28=0,"",'[4]POULE DE 3 '!R28)</f>
        <v>228</v>
      </c>
      <c r="N22" s="150">
        <f>IF(ISERROR('[4]POULE DE 3 '!S28),"",'[4]POULE DE 3 '!S28)</f>
        <v>48</v>
      </c>
      <c r="O22" s="151"/>
      <c r="P22" s="152">
        <f>IF(ISERROR('[4]POULE DE 3 '!T28),"",'[4]POULE DE 3 '!T28)</f>
        <v>4.75</v>
      </c>
      <c r="Q22" s="153">
        <f>IF(ISERROR('[4]POULE DE 3 '!W28),"",'[4]POULE DE 3 '!W28)</f>
        <v>2</v>
      </c>
      <c r="R22" s="154" t="str">
        <f>IF(ISERROR('[4]POULE DE 3 '!Y28),"",IF(ISBLANK('[4]A RENSEIGNER'!B29),"",IF('[4]POULE DE 3 '!Y28=1,'[4]POULE DE 3 '!Y28&amp;"er",'[4]POULE DE 3 '!Y28&amp;"ème")))</f>
        <v>2ème</v>
      </c>
      <c r="S22" s="155">
        <f>IF(ISERROR('[4]POULE DE 3 '!Z28),"",'[4]POULE DE 3 '!Z28)</f>
        <v>5</v>
      </c>
      <c r="T22" s="155">
        <f>+'[4]POULE DE 3 '!AG28</f>
        <v>1</v>
      </c>
      <c r="U22" s="156">
        <f>IF(ISERROR('[4]POULE DE 3 '!AH28),"",'[4]POULE DE 3 '!AH28)</f>
        <v>6</v>
      </c>
      <c r="V22" s="87"/>
    </row>
    <row r="23" spans="2:22" ht="43.95" customHeight="1" x14ac:dyDescent="0.3">
      <c r="B23" s="86"/>
      <c r="C23" s="157" t="str">
        <f>'[4]A RENSEIGNER'!C29</f>
        <v>N3</v>
      </c>
      <c r="D23" s="158"/>
      <c r="E23" s="158">
        <f>'[4]POULE DE 3 '!J37</f>
        <v>2</v>
      </c>
      <c r="F23" s="158"/>
      <c r="G23" s="159"/>
      <c r="H23" s="160"/>
      <c r="I23" s="161"/>
      <c r="J23" s="158"/>
      <c r="K23" s="158">
        <f>'[4]POULE DE 3 '!J28</f>
        <v>0</v>
      </c>
      <c r="L23" s="162"/>
      <c r="M23" s="163" t="s">
        <v>102</v>
      </c>
      <c r="N23" s="164"/>
      <c r="O23" s="165"/>
      <c r="P23" s="166" t="s">
        <v>103</v>
      </c>
      <c r="Q23" s="153"/>
      <c r="R23" s="155"/>
      <c r="S23" s="155"/>
      <c r="T23" s="155"/>
      <c r="U23" s="156"/>
      <c r="V23" s="87"/>
    </row>
    <row r="24" spans="2:22" ht="43.95" customHeight="1" thickBot="1" x14ac:dyDescent="0.35">
      <c r="B24" s="86"/>
      <c r="C24" s="167" t="str">
        <f>'[4]A RENSEIGNER'!D29</f>
        <v>ABMA</v>
      </c>
      <c r="D24" s="168">
        <f>+'[4]POULE DE 3 '!I37</f>
        <v>4.615384615384615</v>
      </c>
      <c r="E24" s="169"/>
      <c r="F24" s="169">
        <f>IF(ISBLANK('[4]POULE DE 3 '!G37),"",'[4]POULE DE 3 '!G37)</f>
        <v>22</v>
      </c>
      <c r="G24" s="170"/>
      <c r="H24" s="171"/>
      <c r="I24" s="172"/>
      <c r="J24" s="168">
        <f>+'[4]POULE DE 3 '!I28</f>
        <v>4.9090909090909092</v>
      </c>
      <c r="K24" s="169"/>
      <c r="L24" s="173">
        <f>IF(ISBLANK('[4]POULE DE 3 '!G28),"",'[4]POULE DE 3 '!G28)</f>
        <v>18</v>
      </c>
      <c r="M24" s="174">
        <f>IF('[4]POULE DE 3 '!U28=0,"",'[4]POULE DE 3 '!U28)</f>
        <v>4.615384615384615</v>
      </c>
      <c r="N24" s="175"/>
      <c r="O24" s="176">
        <f>IF('[4]POULE DE 3 '!V28=0,"",'[4]POULE DE 3 '!V28)</f>
        <v>22</v>
      </c>
      <c r="P24" s="177"/>
      <c r="Q24" s="178"/>
      <c r="R24" s="179"/>
      <c r="S24" s="179"/>
      <c r="T24" s="179"/>
      <c r="U24" s="180"/>
      <c r="V24" s="87"/>
    </row>
    <row r="25" spans="2:22" ht="60.75" customHeight="1" thickTop="1" thickBot="1" x14ac:dyDescent="0.35">
      <c r="B25" s="86"/>
      <c r="C25" s="88" t="s">
        <v>93</v>
      </c>
      <c r="D25" s="89" t="str">
        <f>$D$21</f>
        <v>SIMON Claude</v>
      </c>
      <c r="E25" s="89"/>
      <c r="F25" s="89"/>
      <c r="G25" s="90" t="str">
        <f>$G$21</f>
        <v>THIERRY Jean-Michel</v>
      </c>
      <c r="H25" s="90"/>
      <c r="I25" s="90"/>
      <c r="J25" s="91" t="str">
        <f>$J$21</f>
        <v>GUREWAN Suresh</v>
      </c>
      <c r="K25" s="91"/>
      <c r="L25" s="92"/>
      <c r="M25" s="181" t="s">
        <v>94</v>
      </c>
      <c r="N25" s="182" t="s">
        <v>95</v>
      </c>
      <c r="O25" s="183"/>
      <c r="P25" s="184" t="s">
        <v>96</v>
      </c>
      <c r="Q25" s="97" t="s">
        <v>97</v>
      </c>
      <c r="R25" s="98" t="s">
        <v>98</v>
      </c>
      <c r="S25" s="99" t="s">
        <v>104</v>
      </c>
      <c r="T25" s="99" t="s">
        <v>100</v>
      </c>
      <c r="U25" s="100" t="s">
        <v>101</v>
      </c>
      <c r="V25" s="87"/>
    </row>
    <row r="26" spans="2:22" ht="46.95" customHeight="1" thickTop="1" x14ac:dyDescent="0.3">
      <c r="B26" s="86"/>
      <c r="C26" s="185" t="str">
        <f>IF(ISBLANK('[4]A RENSEIGNER'!B30),"",'[4]A RENSEIGNER'!B30)</f>
        <v>GUREWAN Suresh</v>
      </c>
      <c r="D26" s="186">
        <f>IF(ISBLANK('[4]POULE DE 3 '!E46),"",'[4]POULE DE 3 '!E46)</f>
        <v>91</v>
      </c>
      <c r="E26" s="186"/>
      <c r="F26" s="186">
        <f>+'[4]POULE DE 3 '!F46</f>
        <v>20</v>
      </c>
      <c r="G26" s="186">
        <f>IF(ISBLANK('[4]POULE DE 3 '!E29),"",'[4]POULE DE 3 '!E29)</f>
        <v>120</v>
      </c>
      <c r="H26" s="186"/>
      <c r="I26" s="186">
        <f>+'[4]POULE DE 3 '!F29</f>
        <v>22</v>
      </c>
      <c r="J26" s="187"/>
      <c r="K26" s="188"/>
      <c r="L26" s="189"/>
      <c r="M26" s="190">
        <f>IF('[4]POULE DE 3 '!R29=0,"",'[4]POULE DE 3 '!R29)</f>
        <v>211</v>
      </c>
      <c r="N26" s="191">
        <f>IF(ISERROR('[4]POULE DE 3 '!S29),"",'[4]POULE DE 3 '!S29)</f>
        <v>42</v>
      </c>
      <c r="O26" s="192"/>
      <c r="P26" s="193">
        <f>IF(ISERROR('[4]POULE DE 3 '!T29),"",'[4]POULE DE 3 '!T29)</f>
        <v>5.0238095238095237</v>
      </c>
      <c r="Q26" s="194">
        <f>IF(ISERROR('[4]POULE DE 3 '!W29),"",'[4]POULE DE 3 '!W29)</f>
        <v>2</v>
      </c>
      <c r="R26" s="195" t="str">
        <f>IF(ISERROR('[4]POULE DE 3 '!Y29),"",IF(ISBLANK('[4]A RENSEIGNER'!B30),"",IF('[4]POULE DE 3 '!Y29=1,'[4]POULE DE 3 '!Y29&amp;"er",'[4]POULE DE 3 '!Y29&amp;"ème")))</f>
        <v>1er</v>
      </c>
      <c r="S26" s="196">
        <f>IF(ISERROR('[4]POULE DE 3 '!Z29),"",'[4]POULE DE 3 '!Z29)</f>
        <v>8</v>
      </c>
      <c r="T26" s="196">
        <f>+'[4]POULE DE 3 '!AG29</f>
        <v>1</v>
      </c>
      <c r="U26" s="197">
        <f>IF(ISERROR('[4]POULE DE 3 '!AH29),"",'[4]POULE DE 3 '!AH29)</f>
        <v>9</v>
      </c>
      <c r="V26" s="87"/>
    </row>
    <row r="27" spans="2:22" ht="46.95" customHeight="1" x14ac:dyDescent="0.3">
      <c r="B27" s="86"/>
      <c r="C27" s="198" t="str">
        <f>'[4]A RENSEIGNER'!C30</f>
        <v>N3</v>
      </c>
      <c r="D27" s="199"/>
      <c r="E27" s="199">
        <f>'[4]POULE DE 3 '!J46</f>
        <v>0</v>
      </c>
      <c r="F27" s="199"/>
      <c r="G27" s="199"/>
      <c r="H27" s="199">
        <f>'[4]POULE DE 3 '!J29</f>
        <v>2</v>
      </c>
      <c r="I27" s="199"/>
      <c r="J27" s="200"/>
      <c r="K27" s="201"/>
      <c r="L27" s="202"/>
      <c r="M27" s="203" t="s">
        <v>102</v>
      </c>
      <c r="N27" s="204"/>
      <c r="O27" s="205" t="s">
        <v>103</v>
      </c>
      <c r="P27" s="206"/>
      <c r="Q27" s="194"/>
      <c r="R27" s="196"/>
      <c r="S27" s="196"/>
      <c r="T27" s="196"/>
      <c r="U27" s="197"/>
      <c r="V27" s="87"/>
    </row>
    <row r="28" spans="2:22" ht="46.95" customHeight="1" thickBot="1" x14ac:dyDescent="0.35">
      <c r="B28" s="86"/>
      <c r="C28" s="207" t="str">
        <f>'[4]A RENSEIGNER'!D30</f>
        <v>ABMA</v>
      </c>
      <c r="D28" s="208">
        <f>+'[4]POULE DE 3 '!I46</f>
        <v>4.55</v>
      </c>
      <c r="E28" s="209"/>
      <c r="F28" s="209">
        <f>IF(ISBLANK('[4]POULE DE 3 '!G46),"",'[4]POULE DE 3 '!G46)</f>
        <v>21</v>
      </c>
      <c r="G28" s="208">
        <f>+'[4]POULE DE 3 '!I29</f>
        <v>5.4545454545454541</v>
      </c>
      <c r="H28" s="209"/>
      <c r="I28" s="209">
        <f>IF(ISBLANK('[4]POULE DE 3 '!G29),"",'[4]POULE DE 3 '!G29)</f>
        <v>14</v>
      </c>
      <c r="J28" s="210"/>
      <c r="K28" s="211"/>
      <c r="L28" s="212"/>
      <c r="M28" s="213">
        <f>IF('[4]POULE DE 3 '!U29=0,"",'[4]POULE DE 3 '!U29)</f>
        <v>5.4545454545454541</v>
      </c>
      <c r="N28" s="214"/>
      <c r="O28" s="215">
        <f>IF('[4]POULE DE 3 '!V29=0,"",'[4]POULE DE 3 '!V29)</f>
        <v>21</v>
      </c>
      <c r="P28" s="216"/>
      <c r="Q28" s="217"/>
      <c r="R28" s="218"/>
      <c r="S28" s="218"/>
      <c r="T28" s="218"/>
      <c r="U28" s="219"/>
      <c r="V28" s="87"/>
    </row>
    <row r="29" spans="2:22" ht="16.2" thickTop="1" x14ac:dyDescent="0.3">
      <c r="B29" s="86"/>
      <c r="C29" s="4"/>
      <c r="D29" s="68"/>
      <c r="E29" s="68"/>
      <c r="F29" s="68"/>
      <c r="G29" s="68"/>
      <c r="H29" s="68"/>
      <c r="I29" s="68"/>
      <c r="J29" s="68"/>
      <c r="K29" s="68"/>
      <c r="L29" s="68"/>
      <c r="M29" s="4"/>
      <c r="N29" s="4"/>
      <c r="O29" s="4"/>
      <c r="P29" s="2"/>
      <c r="Q29" s="2"/>
      <c r="R29" s="2"/>
      <c r="S29" s="2"/>
      <c r="T29" s="2"/>
      <c r="U29" s="2"/>
      <c r="V29" s="87"/>
    </row>
    <row r="30" spans="2:22" ht="16.2" thickBot="1" x14ac:dyDescent="0.35">
      <c r="B30" s="220"/>
      <c r="C30" s="221"/>
      <c r="D30" s="222"/>
      <c r="E30" s="222"/>
      <c r="F30" s="222"/>
      <c r="G30" s="222"/>
      <c r="H30" s="222"/>
      <c r="I30" s="222"/>
      <c r="J30" s="222"/>
      <c r="K30" s="222"/>
      <c r="L30" s="222"/>
      <c r="M30" s="221"/>
      <c r="N30" s="221"/>
      <c r="O30" s="221"/>
      <c r="P30" s="223"/>
      <c r="Q30" s="223"/>
      <c r="R30" s="223"/>
      <c r="S30" s="223"/>
      <c r="T30" s="223"/>
      <c r="U30" s="223"/>
      <c r="V30" s="224"/>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B9F7-5755-4A0D-B29A-ED56928EA2F1}">
  <sheetPr>
    <tabColor theme="3" tint="0.39997558519241921"/>
    <pageSetUpPr fitToPage="1"/>
  </sheetPr>
  <dimension ref="B1:V31"/>
  <sheetViews>
    <sheetView showGridLines="0" tabSelected="1" topLeftCell="A11" zoomScale="42" zoomScaleNormal="42" workbookViewId="0">
      <selection activeCell="AE27" sqref="AE27"/>
    </sheetView>
  </sheetViews>
  <sheetFormatPr baseColWidth="10" defaultRowHeight="15.6" x14ac:dyDescent="0.3"/>
  <cols>
    <col min="1" max="1" width="11.5546875" style="69"/>
    <col min="2" max="2" width="5.21875" style="69" customWidth="1"/>
    <col min="3" max="3" width="29.44140625" style="69" customWidth="1"/>
    <col min="4" max="4" width="12.109375" style="69" customWidth="1"/>
    <col min="5" max="6" width="9.109375" style="69" customWidth="1"/>
    <col min="7" max="7" width="11.6640625" style="69" customWidth="1"/>
    <col min="8" max="8" width="9.44140625" style="69" customWidth="1"/>
    <col min="9" max="9" width="9.109375" style="69" customWidth="1"/>
    <col min="10" max="10" width="11.21875" style="69" customWidth="1"/>
    <col min="11" max="12" width="9.109375" style="69" customWidth="1"/>
    <col min="13" max="13" width="15.21875" style="69" customWidth="1"/>
    <col min="14" max="15" width="10" style="69" customWidth="1"/>
    <col min="16" max="16" width="20.77734375" style="69" customWidth="1"/>
    <col min="17" max="17" width="17.44140625" style="69" customWidth="1"/>
    <col min="18" max="18" width="14.44140625" style="69" customWidth="1"/>
    <col min="19" max="19" width="19.44140625" style="69" customWidth="1"/>
    <col min="20" max="20" width="15.77734375" style="69" customWidth="1"/>
    <col min="21" max="21" width="14.44140625" style="69" customWidth="1"/>
    <col min="22" max="22" width="6.109375" style="69" customWidth="1"/>
    <col min="23" max="16384" width="11.5546875" style="69"/>
  </cols>
  <sheetData>
    <row r="1" spans="2:22" ht="70.95" customHeight="1" thickBot="1" x14ac:dyDescent="0.35">
      <c r="B1" s="2"/>
      <c r="C1" s="4"/>
      <c r="D1" s="68"/>
      <c r="E1" s="68"/>
      <c r="F1" s="68"/>
      <c r="G1" s="68"/>
      <c r="H1" s="68"/>
      <c r="I1" s="68"/>
      <c r="J1" s="68"/>
      <c r="K1" s="68"/>
      <c r="L1" s="68"/>
      <c r="M1" s="4"/>
      <c r="N1" s="4"/>
      <c r="O1" s="4"/>
      <c r="P1" s="2"/>
      <c r="Q1" s="2"/>
      <c r="R1" s="2"/>
      <c r="S1" s="2"/>
      <c r="T1" s="2"/>
      <c r="U1" s="2"/>
      <c r="V1" s="2"/>
    </row>
    <row r="2" spans="2:22" ht="16.2" thickTop="1" x14ac:dyDescent="0.3">
      <c r="B2" s="70"/>
      <c r="C2" s="71"/>
      <c r="D2" s="72"/>
      <c r="E2" s="72"/>
      <c r="F2" s="72"/>
      <c r="G2" s="72"/>
      <c r="H2" s="72"/>
      <c r="I2" s="72"/>
      <c r="J2" s="72"/>
      <c r="K2" s="72"/>
      <c r="L2" s="72"/>
      <c r="M2" s="71"/>
      <c r="N2" s="71"/>
      <c r="O2" s="71"/>
      <c r="P2" s="73"/>
      <c r="Q2" s="73"/>
      <c r="R2" s="73"/>
      <c r="S2" s="73"/>
      <c r="T2" s="73"/>
      <c r="U2" s="73"/>
      <c r="V2" s="74"/>
    </row>
    <row r="3" spans="2:22" ht="36.6" x14ac:dyDescent="0.5">
      <c r="B3" s="75"/>
      <c r="C3" s="76">
        <f>'[5]A RENSEIGNER'!$C$11</f>
        <v>44478</v>
      </c>
      <c r="D3" s="76"/>
      <c r="E3" s="76"/>
      <c r="F3" s="76"/>
      <c r="G3" s="76"/>
      <c r="H3" s="76"/>
      <c r="I3" s="76"/>
      <c r="J3" s="76"/>
      <c r="K3" s="76"/>
      <c r="L3" s="76"/>
      <c r="M3" s="76"/>
      <c r="N3" s="76"/>
      <c r="O3" s="76"/>
      <c r="P3" s="76"/>
      <c r="Q3" s="76"/>
      <c r="R3" s="76"/>
      <c r="S3" s="76"/>
      <c r="T3" s="76"/>
      <c r="U3" s="76"/>
      <c r="V3" s="77"/>
    </row>
    <row r="4" spans="2:22" ht="31.2" x14ac:dyDescent="0.6">
      <c r="B4" s="75"/>
      <c r="C4" s="78"/>
      <c r="D4" s="79"/>
      <c r="E4" s="79"/>
      <c r="F4" s="79"/>
      <c r="G4" s="79"/>
      <c r="H4" s="79"/>
      <c r="I4" s="79"/>
      <c r="J4" s="79"/>
      <c r="K4" s="79"/>
      <c r="L4" s="79"/>
      <c r="M4" s="78"/>
      <c r="N4" s="78"/>
      <c r="O4" s="78"/>
      <c r="P4" s="80"/>
      <c r="Q4" s="80"/>
      <c r="R4" s="80"/>
      <c r="S4" s="80"/>
      <c r="T4" s="81"/>
      <c r="U4" s="81"/>
      <c r="V4" s="77"/>
    </row>
    <row r="5" spans="2:22" ht="36.6" x14ac:dyDescent="0.5">
      <c r="B5" s="75"/>
      <c r="C5" s="82" t="str">
        <f>'[5]A RENSEIGNER'!$C$12</f>
        <v>ABMA</v>
      </c>
      <c r="D5" s="82"/>
      <c r="E5" s="82"/>
      <c r="F5" s="82"/>
      <c r="G5" s="82"/>
      <c r="H5" s="82"/>
      <c r="I5" s="82"/>
      <c r="J5" s="82"/>
      <c r="K5" s="82"/>
      <c r="L5" s="82"/>
      <c r="M5" s="82"/>
      <c r="N5" s="82"/>
      <c r="O5" s="82"/>
      <c r="P5" s="82"/>
      <c r="Q5" s="82"/>
      <c r="R5" s="82"/>
      <c r="S5" s="82"/>
      <c r="T5" s="82"/>
      <c r="U5" s="82"/>
      <c r="V5" s="77"/>
    </row>
    <row r="6" spans="2:22" ht="31.2" x14ac:dyDescent="0.6">
      <c r="B6" s="75"/>
      <c r="C6" s="78"/>
      <c r="D6" s="79"/>
      <c r="E6" s="79"/>
      <c r="F6" s="79"/>
      <c r="G6" s="79"/>
      <c r="H6" s="79"/>
      <c r="I6" s="79"/>
      <c r="J6" s="79"/>
      <c r="K6" s="79"/>
      <c r="L6" s="79"/>
      <c r="M6" s="78"/>
      <c r="N6" s="78"/>
      <c r="O6" s="78"/>
      <c r="P6" s="80"/>
      <c r="Q6" s="80"/>
      <c r="R6" s="80"/>
      <c r="S6" s="80"/>
      <c r="T6" s="81"/>
      <c r="U6" s="81"/>
      <c r="V6" s="77"/>
    </row>
    <row r="7" spans="2:22" ht="36.6" x14ac:dyDescent="0.5">
      <c r="B7" s="75"/>
      <c r="C7" s="82" t="str">
        <f>"MODE DE JEU"&amp;"  "&amp;'[5]A RENSEIGNER'!$C$16</f>
        <v>MODE DE JEU  CADRE</v>
      </c>
      <c r="D7" s="82"/>
      <c r="E7" s="82"/>
      <c r="F7" s="82"/>
      <c r="G7" s="82"/>
      <c r="H7" s="82"/>
      <c r="I7" s="82"/>
      <c r="J7" s="82"/>
      <c r="K7" s="82"/>
      <c r="L7" s="82"/>
      <c r="M7" s="82"/>
      <c r="N7" s="82"/>
      <c r="O7" s="82"/>
      <c r="P7" s="82"/>
      <c r="Q7" s="82"/>
      <c r="R7" s="82"/>
      <c r="S7" s="82"/>
      <c r="T7" s="82"/>
      <c r="U7" s="82"/>
      <c r="V7" s="77"/>
    </row>
    <row r="8" spans="2:22" ht="31.2" x14ac:dyDescent="0.6">
      <c r="B8" s="75"/>
      <c r="C8" s="78"/>
      <c r="D8" s="78"/>
      <c r="E8" s="78"/>
      <c r="F8" s="78"/>
      <c r="G8" s="78"/>
      <c r="H8" s="78"/>
      <c r="I8" s="78"/>
      <c r="J8" s="78"/>
      <c r="K8" s="78"/>
      <c r="L8" s="78"/>
      <c r="M8" s="78"/>
      <c r="N8" s="78"/>
      <c r="O8" s="78"/>
      <c r="P8" s="78"/>
      <c r="Q8" s="78"/>
      <c r="R8" s="78"/>
      <c r="S8" s="80"/>
      <c r="T8" s="81"/>
      <c r="U8" s="81"/>
      <c r="V8" s="77"/>
    </row>
    <row r="9" spans="2:22" ht="36.6" x14ac:dyDescent="0.5">
      <c r="B9" s="75"/>
      <c r="C9" s="82" t="str">
        <f>"CATEGORIE"&amp;"  "&amp;'[5]A RENSEIGNER'!$C$17</f>
        <v>CATEGORIE  N3</v>
      </c>
      <c r="D9" s="82"/>
      <c r="E9" s="82"/>
      <c r="F9" s="82"/>
      <c r="G9" s="82"/>
      <c r="H9" s="82"/>
      <c r="I9" s="82"/>
      <c r="J9" s="82"/>
      <c r="K9" s="82"/>
      <c r="L9" s="82"/>
      <c r="M9" s="82"/>
      <c r="N9" s="82"/>
      <c r="O9" s="82"/>
      <c r="P9" s="82"/>
      <c r="Q9" s="82"/>
      <c r="R9" s="82"/>
      <c r="S9" s="82"/>
      <c r="T9" s="82"/>
      <c r="U9" s="82"/>
      <c r="V9" s="83"/>
    </row>
    <row r="10" spans="2:22" ht="31.2" x14ac:dyDescent="0.3">
      <c r="B10" s="84"/>
      <c r="C10" s="78"/>
      <c r="D10" s="78"/>
      <c r="E10" s="78"/>
      <c r="F10" s="78"/>
      <c r="G10" s="78"/>
      <c r="H10" s="78"/>
      <c r="I10" s="78"/>
      <c r="J10" s="78"/>
      <c r="K10" s="78"/>
      <c r="L10" s="78"/>
      <c r="M10" s="78"/>
      <c r="N10" s="78"/>
      <c r="O10" s="78"/>
      <c r="P10" s="78"/>
      <c r="Q10" s="78"/>
      <c r="R10" s="78"/>
      <c r="S10" s="78"/>
      <c r="T10" s="85"/>
      <c r="U10" s="85"/>
      <c r="V10" s="83"/>
    </row>
    <row r="11" spans="2:22" ht="36.6" x14ac:dyDescent="0.5">
      <c r="B11" s="75"/>
      <c r="C11" s="82" t="str">
        <f>"TOURNOI N°"&amp;"  "&amp;'[5]A RENSEIGNER'!$C$14</f>
        <v>TOURNOI N°  1</v>
      </c>
      <c r="D11" s="82"/>
      <c r="E11" s="82"/>
      <c r="F11" s="82"/>
      <c r="G11" s="82"/>
      <c r="H11" s="82"/>
      <c r="I11" s="82"/>
      <c r="J11" s="82"/>
      <c r="K11" s="82"/>
      <c r="L11" s="82"/>
      <c r="M11" s="82"/>
      <c r="N11" s="82"/>
      <c r="O11" s="82"/>
      <c r="P11" s="82"/>
      <c r="Q11" s="82"/>
      <c r="R11" s="82"/>
      <c r="S11" s="82"/>
      <c r="T11" s="82"/>
      <c r="U11" s="82"/>
      <c r="V11" s="77"/>
    </row>
    <row r="12" spans="2:22" ht="31.2" x14ac:dyDescent="0.6">
      <c r="B12" s="75"/>
      <c r="C12" s="78"/>
      <c r="D12" s="79"/>
      <c r="E12" s="79"/>
      <c r="F12" s="79"/>
      <c r="G12" s="79"/>
      <c r="H12" s="79"/>
      <c r="I12" s="79"/>
      <c r="J12" s="79"/>
      <c r="K12" s="79"/>
      <c r="L12" s="79"/>
      <c r="M12" s="78"/>
      <c r="N12" s="78"/>
      <c r="O12" s="78"/>
      <c r="P12" s="80"/>
      <c r="Q12" s="80"/>
      <c r="R12" s="80"/>
      <c r="S12" s="80"/>
      <c r="T12" s="81"/>
      <c r="U12" s="81"/>
      <c r="V12" s="77"/>
    </row>
    <row r="13" spans="2:22" ht="36.6" x14ac:dyDescent="0.5">
      <c r="B13" s="75"/>
      <c r="C13" s="82" t="str">
        <f>"POULE n°"&amp;"  "&amp;'[5]A RENSEIGNER'!$C$15</f>
        <v>POULE n°  2</v>
      </c>
      <c r="D13" s="82"/>
      <c r="E13" s="82"/>
      <c r="F13" s="82"/>
      <c r="G13" s="82"/>
      <c r="H13" s="82"/>
      <c r="I13" s="82"/>
      <c r="J13" s="82"/>
      <c r="K13" s="82"/>
      <c r="L13" s="82"/>
      <c r="M13" s="82"/>
      <c r="N13" s="82"/>
      <c r="O13" s="82"/>
      <c r="P13" s="82"/>
      <c r="Q13" s="82"/>
      <c r="R13" s="82"/>
      <c r="S13" s="82"/>
      <c r="T13" s="82"/>
      <c r="U13" s="82"/>
      <c r="V13" s="77"/>
    </row>
    <row r="14" spans="2:22" ht="31.2" x14ac:dyDescent="0.6">
      <c r="B14" s="75"/>
      <c r="C14" s="78"/>
      <c r="D14" s="78"/>
      <c r="E14" s="78"/>
      <c r="F14" s="78"/>
      <c r="G14" s="78"/>
      <c r="H14" s="78"/>
      <c r="I14" s="78"/>
      <c r="J14" s="78"/>
      <c r="K14" s="78"/>
      <c r="L14" s="78"/>
      <c r="M14" s="78"/>
      <c r="N14" s="78"/>
      <c r="O14" s="78"/>
      <c r="P14" s="78"/>
      <c r="Q14" s="78"/>
      <c r="R14" s="78"/>
      <c r="S14" s="80"/>
      <c r="T14" s="81"/>
      <c r="U14" s="81"/>
      <c r="V14" s="77"/>
    </row>
    <row r="15" spans="2:22" ht="36.6" x14ac:dyDescent="0.5">
      <c r="B15" s="75"/>
      <c r="C15" s="82" t="s">
        <v>92</v>
      </c>
      <c r="D15" s="82"/>
      <c r="E15" s="82"/>
      <c r="F15" s="82"/>
      <c r="G15" s="82"/>
      <c r="H15" s="82"/>
      <c r="I15" s="82"/>
      <c r="J15" s="82"/>
      <c r="K15" s="82"/>
      <c r="L15" s="82"/>
      <c r="M15" s="82"/>
      <c r="N15" s="82"/>
      <c r="O15" s="82"/>
      <c r="P15" s="82"/>
      <c r="Q15" s="82"/>
      <c r="R15" s="82"/>
      <c r="S15" s="82"/>
      <c r="T15" s="82"/>
      <c r="U15" s="82"/>
      <c r="V15" s="77"/>
    </row>
    <row r="16" spans="2:22" ht="16.2" thickBot="1" x14ac:dyDescent="0.35">
      <c r="B16" s="86"/>
      <c r="C16" s="4"/>
      <c r="D16" s="68"/>
      <c r="E16" s="68"/>
      <c r="F16" s="68"/>
      <c r="G16" s="68"/>
      <c r="H16" s="68"/>
      <c r="I16" s="68"/>
      <c r="J16" s="68"/>
      <c r="K16" s="68"/>
      <c r="L16" s="68"/>
      <c r="M16" s="4"/>
      <c r="N16" s="4"/>
      <c r="O16" s="4"/>
      <c r="P16" s="2"/>
      <c r="Q16" s="2"/>
      <c r="R16" s="2"/>
      <c r="S16" s="2"/>
      <c r="T16" s="2"/>
      <c r="U16" s="2"/>
      <c r="V16" s="87"/>
    </row>
    <row r="17" spans="2:22" ht="60.75" customHeight="1" thickTop="1" thickBot="1" x14ac:dyDescent="0.35">
      <c r="B17" s="86"/>
      <c r="C17" s="88" t="s">
        <v>93</v>
      </c>
      <c r="D17" s="89" t="str">
        <f>C18</f>
        <v>ARGIS Mickael</v>
      </c>
      <c r="E17" s="89"/>
      <c r="F17" s="89"/>
      <c r="G17" s="90" t="str">
        <f>C22</f>
        <v>FAVERO Alain</v>
      </c>
      <c r="H17" s="90"/>
      <c r="I17" s="90"/>
      <c r="J17" s="91" t="str">
        <f>C26</f>
        <v>DELALANDE Christian</v>
      </c>
      <c r="K17" s="91"/>
      <c r="L17" s="92"/>
      <c r="M17" s="93" t="s">
        <v>94</v>
      </c>
      <c r="N17" s="94" t="s">
        <v>95</v>
      </c>
      <c r="O17" s="95"/>
      <c r="P17" s="96" t="s">
        <v>96</v>
      </c>
      <c r="Q17" s="97" t="s">
        <v>97</v>
      </c>
      <c r="R17" s="98" t="s">
        <v>98</v>
      </c>
      <c r="S17" s="99" t="s">
        <v>99</v>
      </c>
      <c r="T17" s="99" t="s">
        <v>100</v>
      </c>
      <c r="U17" s="100" t="s">
        <v>101</v>
      </c>
      <c r="V17" s="87"/>
    </row>
    <row r="18" spans="2:22" ht="45" customHeight="1" thickTop="1" x14ac:dyDescent="0.3">
      <c r="B18" s="86"/>
      <c r="C18" s="101" t="str">
        <f>IF(ISBLANK('[5]A RENSEIGNER'!B28),"",'[5]A RENSEIGNER'!B28)</f>
        <v>ARGIS Mickael</v>
      </c>
      <c r="D18" s="102"/>
      <c r="E18" s="103"/>
      <c r="F18" s="104"/>
      <c r="G18" s="105">
        <f>IF(ISBLANK('[5]POULE DE 3 '!E36),"",'[5]POULE DE 3 '!E36)</f>
        <v>119</v>
      </c>
      <c r="H18" s="105"/>
      <c r="I18" s="105">
        <f>IF(ISBLANK('[5]POULE DE 3 '!F36),"",'[5]POULE DE 3 '!F36)</f>
        <v>25</v>
      </c>
      <c r="J18" s="105">
        <f>IF(ISBLANK('[5]POULE DE 3 '!E44),"",'[5]POULE DE 3 '!E44)</f>
        <v>79</v>
      </c>
      <c r="K18" s="105"/>
      <c r="L18" s="106">
        <f>IF(ISBLANK('[5]POULE DE 3 '!F44),"",'[5]POULE DE 3 '!F44)</f>
        <v>20</v>
      </c>
      <c r="M18" s="107">
        <f>IF('[5]POULE DE 3 '!R27=0,"",'[5]POULE DE 3 '!R27)</f>
        <v>198</v>
      </c>
      <c r="N18" s="108">
        <f>IF('[5]POULE DE 3 '!S27=0,"",'[5]POULE DE 3 '!S27)</f>
        <v>45</v>
      </c>
      <c r="O18" s="109"/>
      <c r="P18" s="110">
        <f>IF(ISERROR('[5]POULE DE 3 '!T27),"",'[5]POULE DE 3 '!T27)</f>
        <v>4.4000000000000004</v>
      </c>
      <c r="Q18" s="111">
        <f>IF(ISERROR('[5]POULE DE 3 '!W27),"",'[5]POULE DE 3 '!W27)</f>
        <v>0</v>
      </c>
      <c r="R18" s="112" t="str">
        <f>IF(ISERROR('[5]POULE DE 3 '!Y27),"",IF(ISBLANK('[5]A RENSEIGNER'!B28),"",IF('[5]POULE DE 3 '!Y27=1,'[5]POULE DE 3 '!Y27&amp;"er",'[5]POULE DE 3 '!Y27&amp;"ème")))</f>
        <v>3ème</v>
      </c>
      <c r="S18" s="113">
        <f>IF(ISERROR('[5]POULE DE 3 '!Z27),"",'[5]POULE DE 3 '!Z27)</f>
        <v>3</v>
      </c>
      <c r="T18" s="113">
        <f>IF(ISBLANK(C18),"",'[5]POULE DE 3 '!AG27)</f>
        <v>0</v>
      </c>
      <c r="U18" s="114">
        <f>IF(ISERROR('[5]POULE DE 3 '!AH27),"",'[5]POULE DE 3 '!AH27)</f>
        <v>3</v>
      </c>
      <c r="V18" s="87"/>
    </row>
    <row r="19" spans="2:22" ht="45" customHeight="1" x14ac:dyDescent="0.3">
      <c r="B19" s="86"/>
      <c r="C19" s="115" t="str">
        <f>'[5]A RENSEIGNER'!C28</f>
        <v>N3</v>
      </c>
      <c r="D19" s="116"/>
      <c r="E19" s="117"/>
      <c r="F19" s="118"/>
      <c r="G19" s="119"/>
      <c r="H19" s="119">
        <f>'[5]POULE DE 3 '!J36</f>
        <v>0</v>
      </c>
      <c r="I19" s="119"/>
      <c r="J19" s="119"/>
      <c r="K19" s="119">
        <f>'[5]POULE DE 3 '!J44</f>
        <v>0</v>
      </c>
      <c r="L19" s="120"/>
      <c r="M19" s="121" t="s">
        <v>102</v>
      </c>
      <c r="N19" s="122"/>
      <c r="O19" s="123" t="s">
        <v>103</v>
      </c>
      <c r="P19" s="124"/>
      <c r="Q19" s="111"/>
      <c r="R19" s="113"/>
      <c r="S19" s="113"/>
      <c r="T19" s="113"/>
      <c r="U19" s="114"/>
      <c r="V19" s="87"/>
    </row>
    <row r="20" spans="2:22" ht="45" customHeight="1" thickBot="1" x14ac:dyDescent="0.35">
      <c r="B20" s="86"/>
      <c r="C20" s="125" t="str">
        <f>'[5]A RENSEIGNER'!D28</f>
        <v>ABMA</v>
      </c>
      <c r="D20" s="126"/>
      <c r="E20" s="127"/>
      <c r="F20" s="128"/>
      <c r="G20" s="129">
        <f>+'[5]POULE DE 3 '!I36</f>
        <v>4.76</v>
      </c>
      <c r="H20" s="130"/>
      <c r="I20" s="130">
        <f>IF(ISBLANK('[5]POULE DE 3 '!G36),"",'[5]POULE DE 3 '!G36)</f>
        <v>18</v>
      </c>
      <c r="J20" s="129">
        <f>+'[5]POULE DE 3 '!I44</f>
        <v>3.95</v>
      </c>
      <c r="K20" s="130"/>
      <c r="L20" s="131">
        <f>IF(ISBLANK('[5]POULE DE 3 '!G44),"",'[5]POULE DE 3 '!G44)</f>
        <v>17</v>
      </c>
      <c r="M20" s="132" t="str">
        <f>IF('[5]POULE DE 3 '!U27=0,"",'[5]POULE DE 3 '!U27)</f>
        <v/>
      </c>
      <c r="N20" s="133"/>
      <c r="O20" s="134">
        <f>IF('[5]POULE DE 3 '!V27=0,"",'[5]POULE DE 3 '!V27)</f>
        <v>18</v>
      </c>
      <c r="P20" s="135"/>
      <c r="Q20" s="136"/>
      <c r="R20" s="137"/>
      <c r="S20" s="137"/>
      <c r="T20" s="137"/>
      <c r="U20" s="138"/>
      <c r="V20" s="87"/>
    </row>
    <row r="21" spans="2:22" ht="60.75" customHeight="1" thickTop="1" thickBot="1" x14ac:dyDescent="0.35">
      <c r="B21" s="86"/>
      <c r="C21" s="88" t="s">
        <v>93</v>
      </c>
      <c r="D21" s="89" t="str">
        <f>D17</f>
        <v>ARGIS Mickael</v>
      </c>
      <c r="E21" s="89"/>
      <c r="F21" s="89"/>
      <c r="G21" s="90" t="str">
        <f>G17</f>
        <v>FAVERO Alain</v>
      </c>
      <c r="H21" s="90"/>
      <c r="I21" s="90"/>
      <c r="J21" s="91" t="str">
        <f>J17</f>
        <v>DELALANDE Christian</v>
      </c>
      <c r="K21" s="91"/>
      <c r="L21" s="92"/>
      <c r="M21" s="139" t="s">
        <v>94</v>
      </c>
      <c r="N21" s="140" t="s">
        <v>95</v>
      </c>
      <c r="O21" s="141"/>
      <c r="P21" s="142" t="s">
        <v>96</v>
      </c>
      <c r="Q21" s="97" t="s">
        <v>97</v>
      </c>
      <c r="R21" s="98" t="s">
        <v>98</v>
      </c>
      <c r="S21" s="99" t="s">
        <v>104</v>
      </c>
      <c r="T21" s="99" t="s">
        <v>100</v>
      </c>
      <c r="U21" s="100" t="s">
        <v>101</v>
      </c>
      <c r="V21" s="87"/>
    </row>
    <row r="22" spans="2:22" ht="43.95" customHeight="1" thickTop="1" x14ac:dyDescent="0.3">
      <c r="B22" s="86"/>
      <c r="C22" s="143" t="str">
        <f>IF(ISBLANK('[5]A RENSEIGNER'!B29),"",'[5]A RENSEIGNER'!B29)</f>
        <v>FAVERO Alain</v>
      </c>
      <c r="D22" s="144">
        <f>IF(ISBLANK('[5]POULE DE 3 '!E37),"",'[5]POULE DE 3 '!E37)</f>
        <v>120</v>
      </c>
      <c r="E22" s="144"/>
      <c r="F22" s="144">
        <f>IF(ISBLANK('[5]POULE DE 3 '!F37),"",'[5]POULE DE 3 '!F37)</f>
        <v>25</v>
      </c>
      <c r="G22" s="145"/>
      <c r="H22" s="146"/>
      <c r="I22" s="147"/>
      <c r="J22" s="144">
        <f>IF(ISBLANK('[5]POULE DE 3 '!E28),"",'[5]POULE DE 3 '!E28)</f>
        <v>108</v>
      </c>
      <c r="K22" s="144"/>
      <c r="L22" s="148">
        <f>IF(ISBLANK('[5]POULE DE 3 '!F28),"",'[5]POULE DE 3 '!F28)</f>
        <v>23</v>
      </c>
      <c r="M22" s="149">
        <f>IF('[5]POULE DE 3 '!R28=0,"",'[5]POULE DE 3 '!R28)</f>
        <v>228</v>
      </c>
      <c r="N22" s="150">
        <f>IF(ISERROR('[5]POULE DE 3 '!S28),"",'[5]POULE DE 3 '!S28)</f>
        <v>48</v>
      </c>
      <c r="O22" s="151"/>
      <c r="P22" s="152">
        <f>IF(ISERROR('[5]POULE DE 3 '!T28),"",'[5]POULE DE 3 '!T28)</f>
        <v>4.75</v>
      </c>
      <c r="Q22" s="153">
        <f>IF(ISERROR('[5]POULE DE 3 '!W28),"",'[5]POULE DE 3 '!W28)</f>
        <v>2</v>
      </c>
      <c r="R22" s="154" t="str">
        <f>IF(ISERROR('[5]POULE DE 3 '!Y28),"",IF(ISBLANK('[5]A RENSEIGNER'!B29),"",IF('[5]POULE DE 3 '!Y28=1,'[5]POULE DE 3 '!Y28&amp;"er",'[5]POULE DE 3 '!Y28&amp;"ème")))</f>
        <v>2ème</v>
      </c>
      <c r="S22" s="155">
        <f>IF(ISERROR('[5]POULE DE 3 '!Z28),"",'[5]POULE DE 3 '!Z28)</f>
        <v>5</v>
      </c>
      <c r="T22" s="155">
        <f>+'[5]POULE DE 3 '!AG28</f>
        <v>1</v>
      </c>
      <c r="U22" s="156">
        <f>IF(ISERROR('[5]POULE DE 3 '!AH28),"",'[5]POULE DE 3 '!AH28)</f>
        <v>6</v>
      </c>
      <c r="V22" s="87"/>
    </row>
    <row r="23" spans="2:22" ht="43.95" customHeight="1" x14ac:dyDescent="0.3">
      <c r="B23" s="86"/>
      <c r="C23" s="157" t="str">
        <f>'[5]A RENSEIGNER'!C29</f>
        <v>N3</v>
      </c>
      <c r="D23" s="158"/>
      <c r="E23" s="158">
        <f>'[5]POULE DE 3 '!J37</f>
        <v>2</v>
      </c>
      <c r="F23" s="158"/>
      <c r="G23" s="159"/>
      <c r="H23" s="160"/>
      <c r="I23" s="161"/>
      <c r="J23" s="158"/>
      <c r="K23" s="158">
        <f>'[5]POULE DE 3 '!J28</f>
        <v>0</v>
      </c>
      <c r="L23" s="162"/>
      <c r="M23" s="163" t="s">
        <v>102</v>
      </c>
      <c r="N23" s="164"/>
      <c r="O23" s="165"/>
      <c r="P23" s="166" t="s">
        <v>103</v>
      </c>
      <c r="Q23" s="153"/>
      <c r="R23" s="155"/>
      <c r="S23" s="155"/>
      <c r="T23" s="155"/>
      <c r="U23" s="156"/>
      <c r="V23" s="87"/>
    </row>
    <row r="24" spans="2:22" ht="43.95" customHeight="1" thickBot="1" x14ac:dyDescent="0.35">
      <c r="B24" s="86"/>
      <c r="C24" s="167" t="str">
        <f>'[5]A RENSEIGNER'!D29</f>
        <v>LIVRY</v>
      </c>
      <c r="D24" s="168">
        <f>+'[5]POULE DE 3 '!I37</f>
        <v>4.8</v>
      </c>
      <c r="E24" s="169"/>
      <c r="F24" s="169">
        <f>IF(ISBLANK('[5]POULE DE 3 '!G37),"",'[5]POULE DE 3 '!G37)</f>
        <v>27</v>
      </c>
      <c r="G24" s="170"/>
      <c r="H24" s="171"/>
      <c r="I24" s="172"/>
      <c r="J24" s="168">
        <f>+'[5]POULE DE 3 '!I28</f>
        <v>4.6956521739130439</v>
      </c>
      <c r="K24" s="169"/>
      <c r="L24" s="173">
        <f>IF(ISBLANK('[5]POULE DE 3 '!G28),"",'[5]POULE DE 3 '!G28)</f>
        <v>21</v>
      </c>
      <c r="M24" s="174">
        <f>IF('[5]POULE DE 3 '!U28=0,"",'[5]POULE DE 3 '!U28)</f>
        <v>4.8</v>
      </c>
      <c r="N24" s="175"/>
      <c r="O24" s="176">
        <f>IF('[5]POULE DE 3 '!V28=0,"",'[5]POULE DE 3 '!V28)</f>
        <v>27</v>
      </c>
      <c r="P24" s="177"/>
      <c r="Q24" s="178"/>
      <c r="R24" s="179"/>
      <c r="S24" s="179"/>
      <c r="T24" s="179"/>
      <c r="U24" s="180"/>
      <c r="V24" s="87"/>
    </row>
    <row r="25" spans="2:22" ht="60.75" customHeight="1" thickTop="1" thickBot="1" x14ac:dyDescent="0.35">
      <c r="B25" s="86"/>
      <c r="C25" s="88" t="s">
        <v>93</v>
      </c>
      <c r="D25" s="89" t="str">
        <f>$D$21</f>
        <v>ARGIS Mickael</v>
      </c>
      <c r="E25" s="89"/>
      <c r="F25" s="89"/>
      <c r="G25" s="90" t="str">
        <f>$G$21</f>
        <v>FAVERO Alain</v>
      </c>
      <c r="H25" s="90"/>
      <c r="I25" s="90"/>
      <c r="J25" s="91" t="str">
        <f>$J$21</f>
        <v>DELALANDE Christian</v>
      </c>
      <c r="K25" s="91"/>
      <c r="L25" s="92"/>
      <c r="M25" s="181" t="s">
        <v>94</v>
      </c>
      <c r="N25" s="182" t="s">
        <v>95</v>
      </c>
      <c r="O25" s="183"/>
      <c r="P25" s="184" t="s">
        <v>96</v>
      </c>
      <c r="Q25" s="97" t="s">
        <v>97</v>
      </c>
      <c r="R25" s="98" t="s">
        <v>98</v>
      </c>
      <c r="S25" s="99" t="s">
        <v>104</v>
      </c>
      <c r="T25" s="99" t="s">
        <v>100</v>
      </c>
      <c r="U25" s="100" t="s">
        <v>101</v>
      </c>
      <c r="V25" s="87"/>
    </row>
    <row r="26" spans="2:22" ht="46.95" customHeight="1" thickTop="1" x14ac:dyDescent="0.3">
      <c r="B26" s="86"/>
      <c r="C26" s="185" t="str">
        <f>IF(ISBLANK('[5]A RENSEIGNER'!B30),"",'[5]A RENSEIGNER'!B30)</f>
        <v>DELALANDE Christian</v>
      </c>
      <c r="D26" s="186">
        <f>IF(ISBLANK('[5]POULE DE 3 '!E46),"",'[5]POULE DE 3 '!E46)</f>
        <v>120</v>
      </c>
      <c r="E26" s="186"/>
      <c r="F26" s="186">
        <f>+'[5]POULE DE 3 '!F46</f>
        <v>20</v>
      </c>
      <c r="G26" s="186">
        <f>IF(ISBLANK('[5]POULE DE 3 '!E29),"",'[5]POULE DE 3 '!E29)</f>
        <v>120</v>
      </c>
      <c r="H26" s="186"/>
      <c r="I26" s="186">
        <f>+'[5]POULE DE 3 '!F29</f>
        <v>23</v>
      </c>
      <c r="J26" s="187"/>
      <c r="K26" s="188"/>
      <c r="L26" s="189"/>
      <c r="M26" s="190">
        <f>IF('[5]POULE DE 3 '!R29=0,"",'[5]POULE DE 3 '!R29)</f>
        <v>240</v>
      </c>
      <c r="N26" s="191">
        <f>IF(ISERROR('[5]POULE DE 3 '!S29),"",'[5]POULE DE 3 '!S29)</f>
        <v>43</v>
      </c>
      <c r="O26" s="192"/>
      <c r="P26" s="193">
        <f>IF(ISERROR('[5]POULE DE 3 '!T29),"",'[5]POULE DE 3 '!T29)</f>
        <v>5.5813953488372094</v>
      </c>
      <c r="Q26" s="194">
        <f>IF(ISERROR('[5]POULE DE 3 '!W29),"",'[5]POULE DE 3 '!W29)</f>
        <v>4</v>
      </c>
      <c r="R26" s="195" t="str">
        <f>IF(ISERROR('[5]POULE DE 3 '!Y29),"",IF(ISBLANK('[5]A RENSEIGNER'!B30),"",IF('[5]POULE DE 3 '!Y29=1,'[5]POULE DE 3 '!Y29&amp;"er",'[5]POULE DE 3 '!Y29&amp;"ème")))</f>
        <v>1er</v>
      </c>
      <c r="S26" s="196">
        <f>IF(ISERROR('[5]POULE DE 3 '!Z29),"",'[5]POULE DE 3 '!Z29)</f>
        <v>8</v>
      </c>
      <c r="T26" s="196">
        <f>+'[5]POULE DE 3 '!AG29</f>
        <v>2</v>
      </c>
      <c r="U26" s="197">
        <f>IF(ISERROR('[5]POULE DE 3 '!AH29),"",'[5]POULE DE 3 '!AH29)</f>
        <v>10</v>
      </c>
      <c r="V26" s="87"/>
    </row>
    <row r="27" spans="2:22" ht="46.95" customHeight="1" x14ac:dyDescent="0.3">
      <c r="B27" s="86"/>
      <c r="C27" s="198" t="str">
        <f>'[5]A RENSEIGNER'!C30</f>
        <v>N3</v>
      </c>
      <c r="D27" s="199"/>
      <c r="E27" s="199">
        <f>'[5]POULE DE 3 '!J46</f>
        <v>2</v>
      </c>
      <c r="F27" s="199"/>
      <c r="G27" s="199"/>
      <c r="H27" s="199">
        <f>'[5]POULE DE 3 '!J29</f>
        <v>2</v>
      </c>
      <c r="I27" s="199"/>
      <c r="J27" s="200"/>
      <c r="K27" s="201"/>
      <c r="L27" s="202"/>
      <c r="M27" s="203" t="s">
        <v>102</v>
      </c>
      <c r="N27" s="204"/>
      <c r="O27" s="205" t="s">
        <v>103</v>
      </c>
      <c r="P27" s="206"/>
      <c r="Q27" s="194"/>
      <c r="R27" s="196"/>
      <c r="S27" s="196"/>
      <c r="T27" s="196"/>
      <c r="U27" s="197"/>
      <c r="V27" s="87"/>
    </row>
    <row r="28" spans="2:22" ht="46.95" customHeight="1" thickBot="1" x14ac:dyDescent="0.35">
      <c r="B28" s="86"/>
      <c r="C28" s="207" t="str">
        <f>'[5]A RENSEIGNER'!D30</f>
        <v>LIVRY</v>
      </c>
      <c r="D28" s="208">
        <f>+'[5]POULE DE 3 '!I46</f>
        <v>6</v>
      </c>
      <c r="E28" s="209"/>
      <c r="F28" s="209">
        <f>IF(ISBLANK('[5]POULE DE 3 '!G46),"",'[5]POULE DE 3 '!G46)</f>
        <v>29</v>
      </c>
      <c r="G28" s="208">
        <f>+'[5]POULE DE 3 '!I29</f>
        <v>5.2173913043478262</v>
      </c>
      <c r="H28" s="209"/>
      <c r="I28" s="209">
        <f>IF(ISBLANK('[5]POULE DE 3 '!G29),"",'[5]POULE DE 3 '!G29)</f>
        <v>34</v>
      </c>
      <c r="J28" s="210"/>
      <c r="K28" s="211"/>
      <c r="L28" s="212"/>
      <c r="M28" s="213">
        <f>IF('[5]POULE DE 3 '!U29=0,"",'[5]POULE DE 3 '!U29)</f>
        <v>6</v>
      </c>
      <c r="N28" s="214"/>
      <c r="O28" s="215">
        <f>IF('[5]POULE DE 3 '!V29=0,"",'[5]POULE DE 3 '!V29)</f>
        <v>34</v>
      </c>
      <c r="P28" s="216"/>
      <c r="Q28" s="217"/>
      <c r="R28" s="218"/>
      <c r="S28" s="218"/>
      <c r="T28" s="218"/>
      <c r="U28" s="219"/>
      <c r="V28" s="87"/>
    </row>
    <row r="29" spans="2:22" ht="16.2" thickTop="1" x14ac:dyDescent="0.3">
      <c r="B29" s="86"/>
      <c r="C29" s="4"/>
      <c r="D29" s="68"/>
      <c r="E29" s="68"/>
      <c r="F29" s="68"/>
      <c r="G29" s="68"/>
      <c r="H29" s="68"/>
      <c r="I29" s="68"/>
      <c r="J29" s="68"/>
      <c r="K29" s="68"/>
      <c r="L29" s="68"/>
      <c r="M29" s="4"/>
      <c r="N29" s="4"/>
      <c r="O29" s="4"/>
      <c r="P29" s="2"/>
      <c r="Q29" s="2"/>
      <c r="R29" s="2"/>
      <c r="S29" s="2"/>
      <c r="T29" s="2"/>
      <c r="U29" s="2"/>
      <c r="V29" s="87"/>
    </row>
    <row r="30" spans="2:22" ht="16.2" thickBot="1" x14ac:dyDescent="0.35">
      <c r="B30" s="220"/>
      <c r="C30" s="221"/>
      <c r="D30" s="222"/>
      <c r="E30" s="222"/>
      <c r="F30" s="222"/>
      <c r="G30" s="222"/>
      <c r="H30" s="222"/>
      <c r="I30" s="222"/>
      <c r="J30" s="222"/>
      <c r="K30" s="222"/>
      <c r="L30" s="222"/>
      <c r="M30" s="221"/>
      <c r="N30" s="221"/>
      <c r="O30" s="221"/>
      <c r="P30" s="223"/>
      <c r="Q30" s="223"/>
      <c r="R30" s="223"/>
      <c r="S30" s="223"/>
      <c r="T30" s="223"/>
      <c r="U30" s="223"/>
      <c r="V30" s="224"/>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B9AC-ABEF-47BA-8951-1DFAB8A227FF}">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Rank</vt:lpstr>
      <vt:lpstr>RESULTATS  POULE DE  3</vt:lpstr>
      <vt:lpstr>RESULTATS  POULE DE  3 (2)</vt:lpstr>
      <vt:lpstr>Feuil1</vt:lpstr>
      <vt:lpstr>NomPrenLicenCateg</vt:lpstr>
      <vt:lpstr>Rank!Zone_d_impression</vt:lpstr>
      <vt:lpstr>'RESULTATS  POULE DE  3'!Zone_d_impression</vt:lpstr>
      <vt:lpstr>'RESULTATS  POULE DE  3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balendar eric</dc:creator>
  <cp:lastModifiedBy>balendar eric</cp:lastModifiedBy>
  <dcterms:created xsi:type="dcterms:W3CDTF">2021-11-14T12:03:26Z</dcterms:created>
  <dcterms:modified xsi:type="dcterms:W3CDTF">2021-11-14T12:10:02Z</dcterms:modified>
</cp:coreProperties>
</file>