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abasm\Desktop\saison 21.22\Competitions 2021-2022\BANDE R1\T1 Saint Maur\"/>
    </mc:Choice>
  </mc:AlternateContent>
  <xr:revisionPtr revIDLastSave="0" documentId="13_ncr:1_{0B130BF1-8277-4A83-A971-27755942E0A4}" xr6:coauthVersionLast="47" xr6:coauthVersionMax="47" xr10:uidLastSave="{00000000-0000-0000-0000-000000000000}"/>
  <bookViews>
    <workbookView xWindow="-108" yWindow="-108" windowWidth="20376" windowHeight="12216" xr2:uid="{A75A4E78-BCDF-4975-843C-15763A887917}"/>
  </bookViews>
  <sheets>
    <sheet name="Rank" sheetId="2" r:id="rId1"/>
    <sheet name="RESULTATS POULE DE 2" sheetId="7" r:id="rId2"/>
    <sheet name="RESULTATS  POULE DE  3 (4)" sheetId="6" r:id="rId3"/>
    <sheet name="RESULTATS  POULE DE  3 (3)" sheetId="5" r:id="rId4"/>
    <sheet name="RESULTATS  POULE DE  3 (2)" sheetId="4" r:id="rId5"/>
    <sheet name="RESULTATS  POULE DE  3" sheetId="3"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avancement">[1]DONNEES!$F$2:$F$5</definedName>
    <definedName name="BD_JOUEURS_CATEGORIES" localSheetId="4">[5]BD_JOUEURS_CLUB_CATEGORIES!$A$2:$G$83</definedName>
    <definedName name="BD_JOUEURS_CATEGORIES" localSheetId="3">[6]BD_JOUEURS_CLUB_CATEGORIES!$A$2:$G$83</definedName>
    <definedName name="BD_JOUEURS_CATEGORIES" localSheetId="2">[7]BD_JOUEURS_CLUB_CATEGORIES!$A$2:$G$83</definedName>
    <definedName name="BD_JOUEURS_CATEGORIES" localSheetId="1">[8]BD_JOUEURS_CLUB_CATEGORIES!$A$2:$G$83</definedName>
    <definedName name="BD_JOUEURS_CATEGORIES">[4]BD_JOUEURS_CLUB_CATEGORIES!$A$2:$G$83</definedName>
    <definedName name="CATE_COR" localSheetId="4">'[5]POULE DE 3 '!$AC$236:$AD$240</definedName>
    <definedName name="CATE_COR" localSheetId="3">'[6]POULE DE 3 '!$AC$236:$AD$240</definedName>
    <definedName name="CATE_COR" localSheetId="2">'[7]POULE DE 3 '!$AC$236:$AD$240</definedName>
    <definedName name="CATE_COR" localSheetId="1">'[8]POULE DE 3 '!$AC$236:$AD$240</definedName>
    <definedName name="CATE_COR">'[4]POULE DE 3 '!$AC$236:$AD$240</definedName>
    <definedName name="CLUBS">[1]DONNEES!#REF!</definedName>
    <definedName name="CoordonnéesClubs">[1]DONNEES!#REF!</definedName>
    <definedName name="Distrib" localSheetId="0">#REF!</definedName>
    <definedName name="Distrib">#REF!</definedName>
    <definedName name="Eff_Particip" localSheetId="0">#REF!,#REF!</definedName>
    <definedName name="Eff_Particip">[1]INSCRITS_POULES!$E$6,[1]INSCRITS_POULES!$AQ$9:$AQ$79</definedName>
    <definedName name="Inscrip" localSheetId="0">#REF!</definedName>
    <definedName name="Inscrip">#REF!</definedName>
    <definedName name="ModeJeu_col" localSheetId="4">'[5]A RENSEIGNER'!$B$183:$C$186</definedName>
    <definedName name="ModeJeu_col" localSheetId="3">'[6]A RENSEIGNER'!$B$183:$C$186</definedName>
    <definedName name="ModeJeu_col" localSheetId="2">'[7]A RENSEIGNER'!$B$183:$C$186</definedName>
    <definedName name="ModeJeu_col" localSheetId="1">'[8]A RENSEIGNER'!$B$183:$C$186</definedName>
    <definedName name="ModeJeu_col">'[4]A RENSEIGNER'!$B$183:$C$186</definedName>
    <definedName name="NomLicenceClub">[1]DONNEES!$A$2:$C$126</definedName>
    <definedName name="NomPrenLicenCateg">Rank!$C$7:$G$17</definedName>
    <definedName name="Noms" localSheetId="4">[5]BD_JOUEURS_CLUB_CATEGORIES!$A$4:$A$85</definedName>
    <definedName name="Noms" localSheetId="3">[6]BD_JOUEURS_CLUB_CATEGORIES!$A$4:$A$85</definedName>
    <definedName name="Noms" localSheetId="2">[7]BD_JOUEURS_CLUB_CATEGORIES!$A$4:$A$85</definedName>
    <definedName name="Noms" localSheetId="1">[8]BD_JOUEURS_CLUB_CATEGORIES!$A$4:$A$85</definedName>
    <definedName name="Noms">[4]BD_JOUEURS_CLUB_CATEGORIES!$A$4:$A$85</definedName>
    <definedName name="tab_corresp_ID_cate" localSheetId="4">[5]BD_JOUEURS_CLUB_CATEGORIES!$D$4:$G$83</definedName>
    <definedName name="tab_corresp_ID_cate" localSheetId="3">[6]BD_JOUEURS_CLUB_CATEGORIES!$D$4:$G$83</definedName>
    <definedName name="tab_corresp_ID_cate" localSheetId="2">[7]BD_JOUEURS_CLUB_CATEGORIES!$D$4:$G$83</definedName>
    <definedName name="tab_corresp_ID_cate" localSheetId="1">[8]BD_JOUEURS_CLUB_CATEGORIES!$D$4:$G$83</definedName>
    <definedName name="tab_corresp_ID_cate">[4]BD_JOUEURS_CLUB_CATEGORIES!$D$4:$G$83</definedName>
    <definedName name="tabdistance" localSheetId="4">[5]categories!$A$4:$E$24</definedName>
    <definedName name="tabdistance" localSheetId="3">[6]categories!$A$4:$E$24</definedName>
    <definedName name="tabdistance" localSheetId="2">[7]categories!$A$4:$E$24</definedName>
    <definedName name="tabdistance" localSheetId="1">[8]categories!$A$4:$E$24</definedName>
    <definedName name="tabdistance">[4]categories!$A$4:$E$24</definedName>
    <definedName name="tablemoy" localSheetId="4">[5]categories!$G$4:$K$24</definedName>
    <definedName name="tablemoy" localSheetId="3">[6]categories!$G$4:$K$24</definedName>
    <definedName name="tablemoy" localSheetId="2">[7]categories!$G$4:$K$24</definedName>
    <definedName name="tablemoy" localSheetId="1">[8]categories!$G$4:$K$24</definedName>
    <definedName name="tablemoy">[4]categories!$G$4:$K$24</definedName>
    <definedName name="_xlnm.Print_Area" localSheetId="0">Rank!$A$6:$AF$20</definedName>
    <definedName name="_xlnm.Print_Area" localSheetId="5">'RESULTATS  POULE DE  3'!$B$2:$V$30</definedName>
    <definedName name="_xlnm.Print_Area" localSheetId="4">'RESULTATS  POULE DE  3 (2)'!$B$2:$V$30</definedName>
    <definedName name="_xlnm.Print_Area" localSheetId="3">'RESULTATS  POULE DE  3 (3)'!$B$2:$V$30</definedName>
    <definedName name="_xlnm.Print_Area" localSheetId="2">'RESULTATS  POULE DE  3 (4)'!$B$2:$V$30</definedName>
    <definedName name="_xlnm.Print_Area" localSheetId="1">'RESULTATS POULE DE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4" i="7" l="1"/>
  <c r="M24" i="7"/>
  <c r="L24" i="7"/>
  <c r="J24" i="7"/>
  <c r="F24" i="7"/>
  <c r="D24" i="7"/>
  <c r="C24" i="7"/>
  <c r="K23" i="7"/>
  <c r="E23" i="7"/>
  <c r="C23" i="7"/>
  <c r="U22" i="7"/>
  <c r="T22" i="7"/>
  <c r="S22" i="7"/>
  <c r="R22" i="7"/>
  <c r="Q22" i="7"/>
  <c r="P22" i="7"/>
  <c r="N22" i="7"/>
  <c r="M22" i="7"/>
  <c r="L22" i="7"/>
  <c r="J22" i="7"/>
  <c r="F22" i="7"/>
  <c r="D22" i="7"/>
  <c r="C22" i="7"/>
  <c r="G21" i="7" s="1"/>
  <c r="J21" i="7"/>
  <c r="D21" i="7"/>
  <c r="O20" i="7"/>
  <c r="M20" i="7"/>
  <c r="L20" i="7"/>
  <c r="J20" i="7"/>
  <c r="I20" i="7"/>
  <c r="G20" i="7"/>
  <c r="C20" i="7"/>
  <c r="K19" i="7"/>
  <c r="H19" i="7"/>
  <c r="C19" i="7"/>
  <c r="U18" i="7"/>
  <c r="T18" i="7"/>
  <c r="S18" i="7"/>
  <c r="R18" i="7"/>
  <c r="Q18" i="7"/>
  <c r="P18" i="7"/>
  <c r="N18" i="7"/>
  <c r="M18" i="7"/>
  <c r="L18" i="7"/>
  <c r="J18" i="7"/>
  <c r="I18" i="7"/>
  <c r="G18" i="7"/>
  <c r="C18" i="7"/>
  <c r="J17" i="7"/>
  <c r="G17" i="7"/>
  <c r="D17" i="7"/>
  <c r="C13" i="7"/>
  <c r="C11" i="7"/>
  <c r="C9" i="7"/>
  <c r="C7" i="7"/>
  <c r="C5" i="7"/>
  <c r="C3" i="7"/>
  <c r="O28" i="6" l="1"/>
  <c r="M28" i="6"/>
  <c r="I28" i="6"/>
  <c r="G28" i="6"/>
  <c r="F28" i="6"/>
  <c r="D28" i="6"/>
  <c r="C28" i="6"/>
  <c r="H27" i="6"/>
  <c r="E27" i="6"/>
  <c r="C27" i="6"/>
  <c r="U26" i="6"/>
  <c r="T26" i="6"/>
  <c r="S26" i="6"/>
  <c r="R26" i="6"/>
  <c r="Q26" i="6"/>
  <c r="P26" i="6"/>
  <c r="N26" i="6"/>
  <c r="M26" i="6"/>
  <c r="I26" i="6"/>
  <c r="G26" i="6"/>
  <c r="F26" i="6"/>
  <c r="D26" i="6"/>
  <c r="C26" i="6"/>
  <c r="O24" i="6"/>
  <c r="M24" i="6"/>
  <c r="L24" i="6"/>
  <c r="J24" i="6"/>
  <c r="F24" i="6"/>
  <c r="D24" i="6"/>
  <c r="C24" i="6"/>
  <c r="K23" i="6"/>
  <c r="E23" i="6"/>
  <c r="C23" i="6"/>
  <c r="U22" i="6"/>
  <c r="T22" i="6"/>
  <c r="S22" i="6"/>
  <c r="R22" i="6"/>
  <c r="Q22" i="6"/>
  <c r="P22" i="6"/>
  <c r="N22" i="6"/>
  <c r="M22" i="6"/>
  <c r="L22" i="6"/>
  <c r="J22" i="6"/>
  <c r="F22" i="6"/>
  <c r="D22" i="6"/>
  <c r="C22" i="6"/>
  <c r="G21" i="6"/>
  <c r="G25" i="6" s="1"/>
  <c r="O20" i="6"/>
  <c r="M20" i="6"/>
  <c r="L20" i="6"/>
  <c r="J20" i="6"/>
  <c r="I20" i="6"/>
  <c r="G20" i="6"/>
  <c r="C20" i="6"/>
  <c r="K19" i="6"/>
  <c r="H19" i="6"/>
  <c r="C19" i="6"/>
  <c r="U18" i="6"/>
  <c r="T18" i="6"/>
  <c r="S18" i="6"/>
  <c r="R18" i="6"/>
  <c r="Q18" i="6"/>
  <c r="P18" i="6"/>
  <c r="N18" i="6"/>
  <c r="M18" i="6"/>
  <c r="L18" i="6"/>
  <c r="J18" i="6"/>
  <c r="I18" i="6"/>
  <c r="G18" i="6"/>
  <c r="C18" i="6"/>
  <c r="D17" i="6" s="1"/>
  <c r="D21" i="6" s="1"/>
  <c r="D25" i="6" s="1"/>
  <c r="J17" i="6"/>
  <c r="J21" i="6" s="1"/>
  <c r="J25" i="6" s="1"/>
  <c r="G17" i="6"/>
  <c r="C13" i="6"/>
  <c r="C11" i="6"/>
  <c r="C9" i="6"/>
  <c r="C7" i="6"/>
  <c r="C5" i="6"/>
  <c r="C3" i="6"/>
  <c r="O28" i="5" l="1"/>
  <c r="M28" i="5"/>
  <c r="I28" i="5"/>
  <c r="G28" i="5"/>
  <c r="F28" i="5"/>
  <c r="D28" i="5"/>
  <c r="C28" i="5"/>
  <c r="H27" i="5"/>
  <c r="E27" i="5"/>
  <c r="C27" i="5"/>
  <c r="U26" i="5"/>
  <c r="T26" i="5"/>
  <c r="S26" i="5"/>
  <c r="R26" i="5"/>
  <c r="Q26" i="5"/>
  <c r="P26" i="5"/>
  <c r="N26" i="5"/>
  <c r="M26" i="5"/>
  <c r="I26" i="5"/>
  <c r="G26" i="5"/>
  <c r="F26" i="5"/>
  <c r="D26" i="5"/>
  <c r="C26" i="5"/>
  <c r="O24" i="5"/>
  <c r="M24" i="5"/>
  <c r="L24" i="5"/>
  <c r="J24" i="5"/>
  <c r="F24" i="5"/>
  <c r="D24" i="5"/>
  <c r="C24" i="5"/>
  <c r="K23" i="5"/>
  <c r="E23" i="5"/>
  <c r="C23" i="5"/>
  <c r="U22" i="5"/>
  <c r="T22" i="5"/>
  <c r="S22" i="5"/>
  <c r="R22" i="5"/>
  <c r="Q22" i="5"/>
  <c r="P22" i="5"/>
  <c r="N22" i="5"/>
  <c r="M22" i="5"/>
  <c r="L22" i="5"/>
  <c r="J22" i="5"/>
  <c r="F22" i="5"/>
  <c r="D22" i="5"/>
  <c r="C22" i="5"/>
  <c r="D21" i="5"/>
  <c r="D25" i="5" s="1"/>
  <c r="O20" i="5"/>
  <c r="M20" i="5"/>
  <c r="L20" i="5"/>
  <c r="J20" i="5"/>
  <c r="I20" i="5"/>
  <c r="G20" i="5"/>
  <c r="C20" i="5"/>
  <c r="K19" i="5"/>
  <c r="H19" i="5"/>
  <c r="C19" i="5"/>
  <c r="U18" i="5"/>
  <c r="T18" i="5"/>
  <c r="S18" i="5"/>
  <c r="R18" i="5"/>
  <c r="Q18" i="5"/>
  <c r="P18" i="5"/>
  <c r="N18" i="5"/>
  <c r="M18" i="5"/>
  <c r="L18" i="5"/>
  <c r="J18" i="5"/>
  <c r="I18" i="5"/>
  <c r="G18" i="5"/>
  <c r="C18" i="5"/>
  <c r="J17" i="5"/>
  <c r="J21" i="5" s="1"/>
  <c r="J25" i="5" s="1"/>
  <c r="G17" i="5"/>
  <c r="G21" i="5" s="1"/>
  <c r="G25" i="5" s="1"/>
  <c r="D17" i="5"/>
  <c r="C13" i="5"/>
  <c r="C11" i="5"/>
  <c r="C9" i="5"/>
  <c r="C7" i="5"/>
  <c r="C5" i="5"/>
  <c r="C3" i="5"/>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G21" i="4"/>
  <c r="G25" i="4" s="1"/>
  <c r="O20" i="4"/>
  <c r="M20" i="4"/>
  <c r="L20" i="4"/>
  <c r="J20" i="4"/>
  <c r="I20" i="4"/>
  <c r="G20" i="4"/>
  <c r="C20" i="4"/>
  <c r="K19" i="4"/>
  <c r="H19" i="4"/>
  <c r="C19" i="4"/>
  <c r="U18" i="4"/>
  <c r="T18" i="4"/>
  <c r="S18" i="4"/>
  <c r="R18" i="4"/>
  <c r="Q18" i="4"/>
  <c r="P18" i="4"/>
  <c r="N18" i="4"/>
  <c r="M18" i="4"/>
  <c r="L18" i="4"/>
  <c r="J18" i="4"/>
  <c r="I18" i="4"/>
  <c r="G18" i="4"/>
  <c r="C18" i="4"/>
  <c r="D17" i="4" s="1"/>
  <c r="D21" i="4" s="1"/>
  <c r="D25" i="4" s="1"/>
  <c r="J17" i="4"/>
  <c r="J21" i="4" s="1"/>
  <c r="J25" i="4" s="1"/>
  <c r="G17" i="4"/>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D21" i="3"/>
  <c r="D25" i="3" s="1"/>
  <c r="O20" i="3"/>
  <c r="M20" i="3"/>
  <c r="L20" i="3"/>
  <c r="J20" i="3"/>
  <c r="I20" i="3"/>
  <c r="G20" i="3"/>
  <c r="C20" i="3"/>
  <c r="K19" i="3"/>
  <c r="H19" i="3"/>
  <c r="C19" i="3"/>
  <c r="U18" i="3"/>
  <c r="T18" i="3"/>
  <c r="S18" i="3"/>
  <c r="R18" i="3"/>
  <c r="Q18" i="3"/>
  <c r="P18" i="3"/>
  <c r="N18" i="3"/>
  <c r="M18" i="3"/>
  <c r="L18" i="3"/>
  <c r="J18" i="3"/>
  <c r="I18" i="3"/>
  <c r="G18" i="3"/>
  <c r="C18" i="3"/>
  <c r="J17" i="3"/>
  <c r="J21" i="3" s="1"/>
  <c r="J25" i="3" s="1"/>
  <c r="G17" i="3"/>
  <c r="G21" i="3" s="1"/>
  <c r="G25" i="3" s="1"/>
  <c r="D17" i="3"/>
  <c r="C13" i="3"/>
  <c r="C11" i="3"/>
  <c r="C9" i="3"/>
  <c r="C7" i="3"/>
  <c r="C5" i="3"/>
  <c r="C3"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<sst xmlns="http://schemas.openxmlformats.org/spreadsheetml/2006/main" count="358" uniqueCount="133">
  <si>
    <t>CDBVM</t>
  </si>
  <si>
    <t>SAISON 2021 / 2022</t>
  </si>
  <si>
    <t>BANDE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</si>
  <si>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</si>
  <si>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</si>
  <si>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</si>
  <si>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</si>
  <si>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</si>
  <si>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</si>
  <si>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</si>
  <si>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</si>
  <si>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</si>
  <si>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</si>
  <si>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</si>
  <si>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</si>
  <si>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</si>
  <si>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</si>
  <si>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</si>
  <si>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</si>
  <si>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</si>
  <si>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</si>
  <si>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</si>
  <si>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</si>
  <si>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</si>
  <si>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</si>
  <si>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</si>
  <si>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</si>
  <si>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PONCE Frédéric</t>
  </si>
  <si>
    <t>PONCE</t>
  </si>
  <si>
    <t>FREDERIC</t>
  </si>
  <si>
    <t>ABMA</t>
  </si>
  <si>
    <t>R1</t>
  </si>
  <si>
    <t>WEILL Denis</t>
  </si>
  <si>
    <t>WEILL</t>
  </si>
  <si>
    <t>DENIS</t>
  </si>
  <si>
    <t>ABASM</t>
  </si>
  <si>
    <t>DAIRE Eric</t>
  </si>
  <si>
    <t xml:space="preserve">DAIRE </t>
  </si>
  <si>
    <t>ERIC</t>
  </si>
  <si>
    <t>FINALISTE</t>
  </si>
  <si>
    <t>CHAMPY Philippe</t>
  </si>
  <si>
    <t>CHAMPY</t>
  </si>
  <si>
    <t>PHILIPPE</t>
  </si>
  <si>
    <t>MA PHUOC Bich</t>
  </si>
  <si>
    <t>MA PHUOC</t>
  </si>
  <si>
    <t>BICH</t>
  </si>
  <si>
    <t>PEYROLE Philippe</t>
  </si>
  <si>
    <t>PEYROLE</t>
  </si>
  <si>
    <t>LIVRY</t>
  </si>
  <si>
    <t>RIEGEL Serge</t>
  </si>
  <si>
    <t>RIEGEL</t>
  </si>
  <si>
    <t>SERGE</t>
  </si>
  <si>
    <t>DOUSSOT Pierre</t>
  </si>
  <si>
    <t xml:space="preserve">DOUSSOT </t>
  </si>
  <si>
    <t>PIERRE</t>
  </si>
  <si>
    <t>COKAL Recep</t>
  </si>
  <si>
    <t>COKAL</t>
  </si>
  <si>
    <t>RECEP</t>
  </si>
  <si>
    <t>PIVONET Francis</t>
  </si>
  <si>
    <t>PIVONET</t>
  </si>
  <si>
    <t>FRANCIS</t>
  </si>
  <si>
    <t>GOUVEIA Victor</t>
  </si>
  <si>
    <t>GOUVEIA</t>
  </si>
  <si>
    <t>VICTOR</t>
  </si>
  <si>
    <t/>
  </si>
  <si>
    <t>LEMONIER Thierry</t>
  </si>
  <si>
    <t>LEMONIER</t>
  </si>
  <si>
    <t>THIERRY</t>
  </si>
  <si>
    <t>BOISSET Jean Pierre</t>
  </si>
  <si>
    <t>BOISSET</t>
  </si>
  <si>
    <t>JEAN PIERRE</t>
  </si>
  <si>
    <t>HENRIQUET Marc</t>
  </si>
  <si>
    <t>HENRIQUET</t>
  </si>
  <si>
    <t>MARC</t>
  </si>
  <si>
    <t>GUILLOTIN Gilles</t>
  </si>
  <si>
    <t>GUILLOTIN</t>
  </si>
  <si>
    <t>GILLES</t>
  </si>
  <si>
    <t>SAGET Xavier</t>
  </si>
  <si>
    <t>SAGET</t>
  </si>
  <si>
    <t>XAVIER</t>
  </si>
  <si>
    <t>FERNANDEZ ALVES Francisco</t>
  </si>
  <si>
    <t>FERNANDEZ ALVEZ</t>
  </si>
  <si>
    <t>FRANCISCO</t>
  </si>
  <si>
    <t>HELLAL Denis</t>
  </si>
  <si>
    <t>HELLAL</t>
  </si>
  <si>
    <t>TENREIRO Aristide</t>
  </si>
  <si>
    <t>TENREIRO</t>
  </si>
  <si>
    <t>ARISTIDE</t>
  </si>
  <si>
    <t>PIBOURDIN Eric</t>
  </si>
  <si>
    <t>PIBOURDIN</t>
  </si>
  <si>
    <t>ADMONT Jean Pierre</t>
  </si>
  <si>
    <t>ADMONT</t>
  </si>
  <si>
    <t>LECLERC Michel</t>
  </si>
  <si>
    <t>LECLERC</t>
  </si>
  <si>
    <t>MICHEL</t>
  </si>
  <si>
    <t>LUCAS Philippe</t>
  </si>
  <si>
    <t>LUCAS</t>
  </si>
  <si>
    <t>L HERONDE Michel</t>
  </si>
  <si>
    <t>L HERONDE</t>
  </si>
  <si>
    <t>GUERIN Jacky</t>
  </si>
  <si>
    <t>GUERIN</t>
  </si>
  <si>
    <t>JACKY</t>
  </si>
  <si>
    <t>SULEM Paul</t>
  </si>
  <si>
    <t>SULEM</t>
  </si>
  <si>
    <t>PAUL</t>
  </si>
  <si>
    <t>MANCY Pierre</t>
  </si>
  <si>
    <t>MANCY</t>
  </si>
  <si>
    <t>MARIGNIER Daniel</t>
  </si>
  <si>
    <t>MARIGNIER</t>
  </si>
  <si>
    <t>DANIEL</t>
  </si>
  <si>
    <t>DELALANDE Guy</t>
  </si>
  <si>
    <t>DELALANDE</t>
  </si>
  <si>
    <t>GUY</t>
  </si>
  <si>
    <t xml:space="preserve"> </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</si>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</sst>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9">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3">
    <xf numFmtId="0" fontId="0" fillId="0" borderId="0"/>
    <xf numFmtId="0" fontId="1" fillId="0" borderId="0"/>
    <xf numFmtId="0" fontId="4" fillId="0" borderId="0"/>
  </cellStyleXfs>
  <cellXfs count="238">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center"/>
      <protection hidden="1"/>
    </xf>
    <xf numFmtId="0" fontId="1" fillId="0" borderId="0" xfId="1" applyAlignment="1" applyProtection="1">
      <alignment horizontal="center"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5" xfId="1" applyBorder="1"/>
    <xf numFmtId="0" fontId="7" fillId="0" borderId="5" xfId="2" applyFont="1" applyBorder="1" applyAlignment="1">
      <alignment horizontal="center"/>
    </xf>
    <xf numFmtId="0" fontId="1" fillId="0" borderId="5" xfId="1" applyBorder="1" applyAlignment="1">
      <alignment horizontal="center"/>
    </xf>
    <xf numFmtId="0" fontId="4" fillId="0" borderId="5" xfId="2" applyBorder="1" applyAlignment="1">
      <alignment horizontal="center"/>
    </xf>
    <xf numFmtId="2" fontId="4" fillId="0" borderId="5" xfId="2" applyNumberFormat="1" applyBorder="1" applyAlignment="1">
      <alignment horizontal="center"/>
    </xf>
    <xf numFmtId="0" fontId="4" fillId="7" borderId="5" xfId="2" applyFill="1" applyBorder="1" applyAlignment="1" applyProtection="1">
      <alignment horizontal="center" vertical="center"/>
      <protection hidden="1"/>
    </xf>
    <xf numFmtId="164" fontId="4" fillId="7" borderId="5" xfId="2" applyNumberFormat="1" applyFill="1" applyBorder="1" applyAlignment="1" applyProtection="1">
      <alignment horizontal="center" vertical="center"/>
      <protection hidden="1"/>
    </xf>
    <xf numFmtId="1" fontId="4" fillId="7" borderId="5" xfId="2" applyNumberFormat="1" applyFill="1" applyBorder="1" applyAlignment="1" applyProtection="1">
      <alignment horizontal="center" vertical="center"/>
      <protection hidden="1"/>
    </xf>
    <xf numFmtId="2" fontId="8" fillId="0" borderId="6" xfId="2" applyNumberFormat="1" applyFont="1" applyBorder="1" applyAlignment="1">
      <alignment horizontal="center" wrapText="1"/>
    </xf>
    <xf numFmtId="2" fontId="8" fillId="0" borderId="6" xfId="2" applyNumberFormat="1" applyFont="1" applyBorder="1" applyAlignment="1">
      <alignment horizontal="center"/>
    </xf>
    <xf numFmtId="2" fontId="8" fillId="0" borderId="5" xfId="2" applyNumberFormat="1" applyFont="1" applyBorder="1" applyAlignment="1">
      <alignment horizontal="center"/>
    </xf>
    <xf numFmtId="1" fontId="9" fillId="0" borderId="7" xfId="2" applyNumberFormat="1" applyFont="1" applyBorder="1" applyAlignment="1">
      <alignment horizontal="center"/>
    </xf>
    <xf numFmtId="49" fontId="8" fillId="0" borderId="6" xfId="2" applyNumberFormat="1" applyFont="1" applyBorder="1" applyAlignment="1">
      <alignment horizontal="center"/>
    </xf>
    <xf numFmtId="0" fontId="8" fillId="7" borderId="8" xfId="2" applyFont="1" applyFill="1" applyBorder="1" applyAlignment="1" applyProtection="1">
      <alignment horizontal="center" vertical="center"/>
      <protection locked="0"/>
    </xf>
    <xf numFmtId="0" fontId="8" fillId="0" borderId="5" xfId="2" applyFont="1" applyBorder="1" applyAlignment="1">
      <alignment horizontal="center"/>
    </xf>
    <xf numFmtId="0" fontId="1" fillId="0" borderId="9" xfId="1" applyBorder="1" applyAlignment="1" applyProtection="1">
      <alignment horizontal="center"/>
      <protection hidden="1"/>
    </xf>
    <xf numFmtId="0" fontId="8" fillId="7" borderId="5" xfId="2" applyFont="1" applyFill="1" applyBorder="1" applyAlignment="1" applyProtection="1">
      <alignment horizontal="center" vertical="center"/>
      <protection locked="0"/>
    </xf>
    <xf numFmtId="0" fontId="1" fillId="0" borderId="5" xfId="1" applyBorder="1" applyAlignment="1" applyProtection="1">
      <alignment horizontal="center" vertical="center" wrapText="1"/>
      <protection hidden="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0" fontId="1" fillId="0" borderId="5" xfId="1" applyBorder="1" applyProtection="1">
      <protection hidden="1"/>
    </xf>
    <xf numFmtId="0" fontId="4" fillId="0" borderId="9" xfId="2" applyBorder="1" applyAlignment="1">
      <alignment horizontal="center"/>
    </xf>
    <xf numFmtId="0" fontId="8" fillId="7" borderId="5" xfId="2" applyFont="1" applyFill="1" applyBorder="1" applyAlignment="1">
      <alignment horizontal="center"/>
    </xf>
    <xf numFmtId="2" fontId="8" fillId="7" borderId="5" xfId="2" applyNumberFormat="1" applyFont="1" applyFill="1" applyBorder="1" applyAlignment="1">
      <alignment horizontal="center"/>
    </xf>
    <xf numFmtId="0" fontId="8" fillId="7" borderId="6" xfId="2" applyFont="1" applyFill="1" applyBorder="1" applyAlignment="1" applyProtection="1">
      <alignment horizontal="center" vertical="center"/>
      <protection locked="0"/>
    </xf>
    <xf numFmtId="0" fontId="7" fillId="0" borderId="10" xfId="2" applyFont="1" applyBorder="1" applyAlignment="1">
      <alignment horizontal="center"/>
    </xf>
    <xf numFmtId="0" fontId="4" fillId="0" borderId="10" xfId="2" applyBorder="1" applyAlignment="1">
      <alignment horizontal="center"/>
    </xf>
    <xf numFmtId="0" fontId="8" fillId="7" borderId="11" xfId="2" applyFont="1" applyFill="1" applyBorder="1" applyAlignment="1" applyProtection="1">
      <alignment horizontal="center" vertical="center"/>
      <protection locked="0"/>
    </xf>
    <xf numFmtId="0" fontId="8" fillId="0" borderId="10" xfId="2" applyFont="1" applyBorder="1" applyAlignment="1">
      <alignment horizontal="center"/>
    </xf>
    <xf numFmtId="2" fontId="8" fillId="0" borderId="10" xfId="2" applyNumberFormat="1" applyFont="1" applyBorder="1" applyAlignment="1">
      <alignment horizontal="center"/>
    </xf>
    <xf numFmtId="0" fontId="1" fillId="0" borderId="12" xfId="1" applyBorder="1" applyAlignment="1">
      <alignment horizontal="left"/>
    </xf>
    <xf numFmtId="2" fontId="7" fillId="0" borderId="5" xfId="2" applyNumberFormat="1" applyFont="1" applyBorder="1" applyAlignment="1">
      <alignment horizontal="center"/>
    </xf>
    <xf numFmtId="0" fontId="1" fillId="0" borderId="5" xfId="1" applyBorder="1" applyAlignment="1">
      <alignment horizontal="left"/>
    </xf>
    <xf numFmtId="0" fontId="4" fillId="8" borderId="5" xfId="2" applyFill="1" applyBorder="1" applyAlignment="1" applyProtection="1">
      <alignment horizontal="center" vertical="center"/>
      <protection hidden="1"/>
    </xf>
    <xf numFmtId="164" fontId="4" fillId="8" borderId="5" xfId="2" applyNumberFormat="1" applyFill="1" applyBorder="1" applyAlignment="1" applyProtection="1">
      <alignment horizontal="center" vertical="center"/>
      <protection hidden="1"/>
    </xf>
    <xf numFmtId="1" fontId="4" fillId="8" borderId="5" xfId="2" applyNumberFormat="1" applyFill="1" applyBorder="1" applyAlignment="1" applyProtection="1">
      <alignment horizontal="center" vertical="center"/>
      <protection hidden="1"/>
    </xf>
    <xf numFmtId="0" fontId="8" fillId="9" borderId="5" xfId="2" applyFont="1" applyFill="1" applyBorder="1" applyAlignment="1" applyProtection="1">
      <alignment horizontal="center" vertical="center"/>
      <protection hidden="1"/>
    </xf>
    <xf numFmtId="164" fontId="8" fillId="9" borderId="5" xfId="2" applyNumberFormat="1" applyFont="1" applyFill="1" applyBorder="1" applyAlignment="1" applyProtection="1">
      <alignment horizontal="center" vertical="center"/>
      <protection hidden="1"/>
    </xf>
    <xf numFmtId="1" fontId="8" fillId="9" borderId="5" xfId="2" applyNumberFormat="1" applyFont="1" applyFill="1" applyBorder="1" applyAlignment="1" applyProtection="1">
      <alignment horizontal="center" vertical="center"/>
      <protection hidden="1"/>
    </xf>
    <xf numFmtId="0" fontId="8" fillId="7" borderId="5" xfId="2" applyFont="1" applyFill="1" applyBorder="1" applyAlignment="1" applyProtection="1">
      <alignment horizontal="center" vertical="center" wrapText="1"/>
      <protection locked="0"/>
    </xf>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5" fillId="10" borderId="21" xfId="1" applyFont="1" applyFill="1" applyBorder="1" applyAlignment="1" applyProtection="1">
      <alignment horizontal="center" vertical="center"/>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6" fillId="10" borderId="20"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0" fontId="12" fillId="10" borderId="29"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1" fontId="20" fillId="10" borderId="5" xfId="1" applyNumberFormat="1" applyFont="1" applyFill="1" applyBorder="1" applyAlignment="1" applyProtection="1">
      <alignment horizontal="center" vertical="center"/>
      <protection hidden="1"/>
    </xf>
    <xf numFmtId="0" fontId="20" fillId="10" borderId="5" xfId="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5"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1" fontId="20" fillId="11" borderId="5" xfId="1" applyNumberFormat="1" applyFont="1" applyFill="1" applyBorder="1" applyAlignment="1" applyProtection="1">
      <alignment horizontal="center" vertical="center"/>
      <protection hidden="1"/>
    </xf>
    <xf numFmtId="0" fontId="20" fillId="11" borderId="5"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5"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1" fontId="20" fillId="12" borderId="5" xfId="1" applyNumberFormat="1" applyFont="1" applyFill="1" applyBorder="1" applyAlignment="1" applyProtection="1">
      <alignment horizontal="center" vertical="center"/>
      <protection hidden="1"/>
    </xf>
    <xf numFmtId="0" fontId="20" fillId="12" borderId="5"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5"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xf numFmtId="0" fontId="15" fillId="11" borderId="46" xfId="1" applyFont="1" applyFill="1" applyBorder="1" applyAlignment="1" applyProtection="1">
      <alignment horizontal="center" vertical="center" wrapText="1"/>
      <protection hidden="1"/>
    </xf>
    <xf numFmtId="0" fontId="15" fillId="11" borderId="47" xfId="1" applyFont="1" applyFill="1" applyBorder="1" applyAlignment="1" applyProtection="1">
      <alignment horizontal="center" vertical="center" wrapText="1"/>
      <protection hidden="1"/>
    </xf>
    <xf numFmtId="0" fontId="15" fillId="11" borderId="48" xfId="1" applyFont="1" applyFill="1" applyBorder="1" applyAlignment="1" applyProtection="1">
      <alignment horizontal="center" vertical="center" wrapText="1"/>
      <protection hidden="1"/>
    </xf>
    <xf numFmtId="0" fontId="18" fillId="10" borderId="31" xfId="1" applyFont="1" applyFill="1" applyBorder="1" applyAlignment="1" applyProtection="1">
      <alignment horizontal="center" vertical="center"/>
      <protection hidden="1"/>
    </xf>
    <xf numFmtId="0" fontId="15" fillId="10" borderId="46" xfId="1" applyFont="1" applyFill="1" applyBorder="1" applyAlignment="1" applyProtection="1">
      <alignment horizontal="center" vertical="center" wrapText="1"/>
      <protection hidden="1"/>
    </xf>
    <xf numFmtId="0" fontId="15" fillId="10" borderId="47" xfId="1" applyFont="1" applyFill="1" applyBorder="1" applyAlignment="1" applyProtection="1">
      <alignment horizontal="center" vertical="center" wrapText="1"/>
      <protection hidden="1"/>
    </xf>
    <xf numFmtId="0" fontId="15" fillId="10" borderId="48" xfId="1" applyFont="1" applyFill="1" applyBorder="1" applyAlignment="1" applyProtection="1">
      <alignment horizontal="center" vertical="center" wrapText="1"/>
      <protection hidden="1"/>
    </xf>
    <xf numFmtId="0" fontId="18" fillId="11" borderId="31" xfId="1" applyFont="1" applyFill="1" applyBorder="1" applyAlignment="1" applyProtection="1">
      <alignment horizontal="center" vertical="center"/>
      <protection hidden="1"/>
    </xf>
  </cellXfs>
  <cellStyles count="3">
    <cellStyle name="Normal" xfId="0" builtinId="0"/>
    <cellStyle name="Normal 2" xfId="1" xr:uid="{3908EB5B-F9A2-4E4B-A4FD-7F5195CB437A}"/>
    <cellStyle name="Normal 3" xfId="2" xr:uid="{3C2AB8F2-D163-49D5-B55D-1EA46D81CB41}"/>
  </cellStyles>
  <dxfs count="41">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4280B02A-411B-494A-A0FC-31A995C96D85}"/>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4FC74A24-DE11-446B-B2E2-FB1A040764D5}"/>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E1341755-40E0-4412-BE94-95A1D2B49987}"/>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229B1D70-B000-4AD7-8BC1-49DDE6251F21}"/>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570E8DBB-6BBA-45CA-938A-42D45F48E4EF}"/>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251F4BA8-C630-4643-8040-144F0C8DC510}"/>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8877CCDB-8D16-42B6-B67B-6CFBB235C995}"/>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41881FEB-16FB-4D84-9278-261984179CE9}"/>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90AEF725-2775-4BC7-A1E9-7B219C270106}"/>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50A14022-30B4-450C-8ABB-7265467238C6}"/>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61B7408F-5E14-4406-B707-08AD5735A236}"/>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696D3E1D-F7F7-4BC5-8CCA-A82B8B0265E9}"/>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A684173C-A6EE-46DB-B26E-21C676C38034}"/>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4F6A62E0-E619-4EF0-897C-6D272A535ADB}"/>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7FE85BA8-90BA-4FED-859A-3A802D145D1F}"/>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A6467780-88FB-42E9-BF3D-1B6145A05E22}"/>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C7F470DC-6DB4-4DEE-A6F9-378B8C34A755}"/>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EA8150A9-0E82-4F60-991B-46201DFF9F87}"/>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DD1FD45E-95C5-425B-892E-A10AD0545E7D}"/>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3119FF8A-92D8-4B78-B7D7-11E1B9D64811}"/>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8FF30B07-414D-42C5-9F76-FE979FE11CCF}"/>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512B1C5D-3958-4DEA-9BAE-F71198923A54}"/>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956931A0-35DD-4E05-AD62-98184E91C992}"/>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6BBC6576-CDF5-470A-93C9-43F1CE3BEF4D}"/>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asm/Desktop/saison%2021.22/Competitions%202021-2022/BANDE%20R1/Classement%20g&#233;n&#233;ral%20Bande%20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asm/Desktop/saison%2021.22/Competitions%202021-2022/BANDE%20R1/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asm/Desktop/saison%2021.22/Competitions%202021-2022/BANDE%20R1/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1%20Bande%20R1%20Saint%20Maur%20poule%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1%20Bande%20R1%20Saint%20Maur%20poule%2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1%20Bande%20R1%20Saint%20Maur%20poule%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1%20Bande%20R1%20Saint%20Maur%20poule%204.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1%20Bande%20R1%20Saint%20Maur%20poule%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15</v>
          </cell>
        </row>
        <row r="9">
          <cell r="AQ9" t="b">
            <v>0</v>
          </cell>
        </row>
        <row r="10">
          <cell r="AQ10" t="b">
            <v>1</v>
          </cell>
        </row>
        <row r="11">
          <cell r="AQ11" t="b">
            <v>1</v>
          </cell>
        </row>
        <row r="12">
          <cell r="AQ12" t="b">
            <v>1</v>
          </cell>
        </row>
        <row r="13">
          <cell r="AQ13" t="b">
            <v>0</v>
          </cell>
        </row>
        <row r="14">
          <cell r="AQ14" t="b">
            <v>1</v>
          </cell>
        </row>
        <row r="15">
          <cell r="AQ15" t="b">
            <v>0</v>
          </cell>
        </row>
        <row r="16">
          <cell r="AQ16" t="b">
            <v>1</v>
          </cell>
        </row>
        <row r="17">
          <cell r="AQ17" t="b">
            <v>1</v>
          </cell>
        </row>
        <row r="18">
          <cell r="AQ18" t="b">
            <v>0</v>
          </cell>
        </row>
        <row r="19">
          <cell r="AQ19" t="b">
            <v>0</v>
          </cell>
        </row>
        <row r="20">
          <cell r="AQ20" t="b">
            <v>0</v>
          </cell>
        </row>
        <row r="21">
          <cell r="AQ21" t="b">
            <v>0</v>
          </cell>
        </row>
        <row r="22">
          <cell r="AQ22" t="b">
            <v>0</v>
          </cell>
        </row>
        <row r="23">
          <cell r="AQ23" t="b">
            <v>1</v>
          </cell>
        </row>
        <row r="24">
          <cell r="AQ24" t="b">
            <v>0</v>
          </cell>
        </row>
        <row r="25">
          <cell r="AQ25" t="b">
            <v>1</v>
          </cell>
        </row>
        <row r="26">
          <cell r="AQ26" t="b">
            <v>0</v>
          </cell>
        </row>
        <row r="27">
          <cell r="AQ27" t="b">
            <v>0</v>
          </cell>
        </row>
        <row r="28">
          <cell r="AQ28" t="b">
            <v>0</v>
          </cell>
        </row>
        <row r="29">
          <cell r="AQ29" t="b">
            <v>0</v>
          </cell>
        </row>
        <row r="30">
          <cell r="AQ30" t="b">
            <v>0</v>
          </cell>
        </row>
        <row r="31">
          <cell r="AQ31" t="b">
            <v>1</v>
          </cell>
        </row>
        <row r="32">
          <cell r="AQ32" t="b">
            <v>1</v>
          </cell>
        </row>
        <row r="33">
          <cell r="AQ33" t="b">
            <v>1</v>
          </cell>
        </row>
        <row r="34">
          <cell r="AQ34" t="b">
            <v>0</v>
          </cell>
        </row>
        <row r="35">
          <cell r="AQ35" t="b">
            <v>1</v>
          </cell>
        </row>
        <row r="36">
          <cell r="AQ36" t="b">
            <v>1</v>
          </cell>
        </row>
        <row r="37">
          <cell r="AQ37" t="b">
            <v>1</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44535</v>
          </cell>
        </row>
        <row r="12">
          <cell r="C12" t="str">
            <v>ABASM</v>
          </cell>
        </row>
        <row r="14">
          <cell r="C14">
            <v>1</v>
          </cell>
        </row>
        <row r="15">
          <cell r="C15">
            <v>1</v>
          </cell>
        </row>
        <row r="16">
          <cell r="C16" t="str">
            <v>BANDE</v>
          </cell>
        </row>
        <row r="17">
          <cell r="C17" t="str">
            <v>R1</v>
          </cell>
        </row>
        <row r="28">
          <cell r="B28" t="str">
            <v>BOISSET Jean-Pierre</v>
          </cell>
          <cell r="C28" t="str">
            <v>R1</v>
          </cell>
          <cell r="D28" t="str">
            <v>ABASM</v>
          </cell>
        </row>
        <row r="29">
          <cell r="B29" t="str">
            <v>MA PHUOC Bich</v>
          </cell>
          <cell r="C29" t="str">
            <v>R1</v>
          </cell>
          <cell r="D29" t="str">
            <v>ABMA</v>
          </cell>
        </row>
        <row r="30">
          <cell r="B30" t="str">
            <v>DOUSSOT Pierre</v>
          </cell>
          <cell r="C30" t="str">
            <v>R1</v>
          </cell>
          <cell r="D30"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60</v>
          </cell>
          <cell r="S27">
            <v>69</v>
          </cell>
          <cell r="T27">
            <v>0.86956521739130432</v>
          </cell>
          <cell r="U27">
            <v>0</v>
          </cell>
          <cell r="V27">
            <v>6</v>
          </cell>
          <cell r="W27">
            <v>0</v>
          </cell>
          <cell r="Y27">
            <v>3</v>
          </cell>
          <cell r="Z27">
            <v>3</v>
          </cell>
          <cell r="AG27">
            <v>0</v>
          </cell>
          <cell r="AH27">
            <v>3</v>
          </cell>
        </row>
        <row r="28">
          <cell r="E28">
            <v>37</v>
          </cell>
          <cell r="F28">
            <v>40</v>
          </cell>
          <cell r="G28">
            <v>7</v>
          </cell>
          <cell r="I28">
            <v>0.92500000000000004</v>
          </cell>
          <cell r="J28">
            <v>2</v>
          </cell>
          <cell r="R28">
            <v>86</v>
          </cell>
          <cell r="S28">
            <v>80</v>
          </cell>
          <cell r="T28">
            <v>1.075</v>
          </cell>
          <cell r="U28">
            <v>1.2250000000000001</v>
          </cell>
          <cell r="V28">
            <v>11</v>
          </cell>
          <cell r="W28">
            <v>4</v>
          </cell>
          <cell r="Y28">
            <v>1</v>
          </cell>
          <cell r="Z28">
            <v>8</v>
          </cell>
          <cell r="AG28">
            <v>1</v>
          </cell>
          <cell r="AH28">
            <v>9</v>
          </cell>
        </row>
        <row r="29">
          <cell r="E29">
            <v>34</v>
          </cell>
          <cell r="F29">
            <v>40</v>
          </cell>
          <cell r="G29">
            <v>4</v>
          </cell>
          <cell r="I29">
            <v>0.85</v>
          </cell>
          <cell r="J29">
            <v>0</v>
          </cell>
          <cell r="R29">
            <v>84</v>
          </cell>
          <cell r="S29">
            <v>69</v>
          </cell>
          <cell r="T29">
            <v>1.2173913043478262</v>
          </cell>
          <cell r="U29">
            <v>1.7241379310344827</v>
          </cell>
          <cell r="V29">
            <v>10</v>
          </cell>
          <cell r="W29">
            <v>2</v>
          </cell>
          <cell r="Y29">
            <v>2</v>
          </cell>
          <cell r="Z29">
            <v>5</v>
          </cell>
          <cell r="AG29">
            <v>1</v>
          </cell>
          <cell r="AH29">
            <v>6</v>
          </cell>
        </row>
        <row r="36">
          <cell r="E36">
            <v>35</v>
          </cell>
          <cell r="F36">
            <v>40</v>
          </cell>
          <cell r="G36">
            <v>6</v>
          </cell>
          <cell r="I36">
            <v>0.875</v>
          </cell>
          <cell r="J36">
            <v>0</v>
          </cell>
        </row>
        <row r="37">
          <cell r="E37">
            <v>49</v>
          </cell>
          <cell r="F37">
            <v>40</v>
          </cell>
          <cell r="G37">
            <v>11</v>
          </cell>
          <cell r="I37">
            <v>1.2250000000000001</v>
          </cell>
          <cell r="J37">
            <v>2</v>
          </cell>
        </row>
        <row r="44">
          <cell r="E44">
            <v>25</v>
          </cell>
          <cell r="F44">
            <v>29</v>
          </cell>
          <cell r="G44">
            <v>4</v>
          </cell>
          <cell r="I44">
            <v>0.86206896551724133</v>
          </cell>
          <cell r="J44">
            <v>0</v>
          </cell>
        </row>
        <row r="46">
          <cell r="E46">
            <v>50</v>
          </cell>
          <cell r="F46">
            <v>29</v>
          </cell>
          <cell r="G46">
            <v>10</v>
          </cell>
          <cell r="I46">
            <v>1.7241379310344827</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44535</v>
          </cell>
        </row>
        <row r="12">
          <cell r="C12" t="str">
            <v>ABASM</v>
          </cell>
        </row>
        <row r="14">
          <cell r="C14">
            <v>1</v>
          </cell>
        </row>
        <row r="15">
          <cell r="C15">
            <v>2</v>
          </cell>
        </row>
        <row r="16">
          <cell r="C16" t="str">
            <v>BANDE</v>
          </cell>
        </row>
        <row r="17">
          <cell r="C17" t="str">
            <v>R1</v>
          </cell>
        </row>
        <row r="28">
          <cell r="B28" t="str">
            <v>LEMONIER Thierry</v>
          </cell>
          <cell r="C28" t="str">
            <v>R1</v>
          </cell>
          <cell r="D28" t="str">
            <v>ABMA</v>
          </cell>
        </row>
        <row r="29">
          <cell r="B29" t="str">
            <v>DAIRE Eric</v>
          </cell>
          <cell r="C29" t="str">
            <v>R1</v>
          </cell>
          <cell r="D29" t="str">
            <v>ABASM</v>
          </cell>
        </row>
        <row r="30">
          <cell r="B30" t="str">
            <v>COKAL Recep</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74</v>
          </cell>
          <cell r="S27">
            <v>71</v>
          </cell>
          <cell r="T27">
            <v>1.0422535211267605</v>
          </cell>
          <cell r="U27">
            <v>0</v>
          </cell>
          <cell r="V27">
            <v>6</v>
          </cell>
          <cell r="W27">
            <v>0</v>
          </cell>
          <cell r="Y27">
            <v>3</v>
          </cell>
          <cell r="Z27">
            <v>3</v>
          </cell>
          <cell r="AG27">
            <v>0</v>
          </cell>
          <cell r="AH27">
            <v>3</v>
          </cell>
        </row>
        <row r="28">
          <cell r="E28">
            <v>50</v>
          </cell>
          <cell r="F28">
            <v>32</v>
          </cell>
          <cell r="G28">
            <v>7</v>
          </cell>
          <cell r="I28">
            <v>1.5625</v>
          </cell>
          <cell r="J28">
            <v>2</v>
          </cell>
          <cell r="R28">
            <v>100</v>
          </cell>
          <cell r="S28">
            <v>65</v>
          </cell>
          <cell r="T28">
            <v>1.5384615384615385</v>
          </cell>
          <cell r="U28">
            <v>1.5625</v>
          </cell>
          <cell r="V28">
            <v>7</v>
          </cell>
          <cell r="W28">
            <v>4</v>
          </cell>
          <cell r="Y28">
            <v>1</v>
          </cell>
          <cell r="Z28">
            <v>8</v>
          </cell>
          <cell r="AG28">
            <v>2</v>
          </cell>
          <cell r="AH28">
            <v>10</v>
          </cell>
        </row>
        <row r="29">
          <cell r="E29">
            <v>30</v>
          </cell>
          <cell r="F29">
            <v>32</v>
          </cell>
          <cell r="G29">
            <v>5</v>
          </cell>
          <cell r="I29">
            <v>0.9375</v>
          </cell>
          <cell r="J29">
            <v>0</v>
          </cell>
          <cell r="R29">
            <v>80</v>
          </cell>
          <cell r="S29">
            <v>70</v>
          </cell>
          <cell r="T29">
            <v>1.1428571428571428</v>
          </cell>
          <cell r="U29">
            <v>1.3157894736842106</v>
          </cell>
          <cell r="V29">
            <v>7</v>
          </cell>
          <cell r="W29">
            <v>2</v>
          </cell>
          <cell r="Y29">
            <v>2</v>
          </cell>
          <cell r="Z29">
            <v>5</v>
          </cell>
          <cell r="AG29">
            <v>1</v>
          </cell>
          <cell r="AH29">
            <v>6</v>
          </cell>
        </row>
        <row r="36">
          <cell r="E36">
            <v>39</v>
          </cell>
          <cell r="F36">
            <v>33</v>
          </cell>
          <cell r="G36">
            <v>5</v>
          </cell>
          <cell r="I36">
            <v>1.1818181818181819</v>
          </cell>
          <cell r="J36">
            <v>0</v>
          </cell>
        </row>
        <row r="37">
          <cell r="E37">
            <v>50</v>
          </cell>
          <cell r="F37">
            <v>33</v>
          </cell>
          <cell r="G37">
            <v>6</v>
          </cell>
          <cell r="I37">
            <v>1.5151515151515151</v>
          </cell>
          <cell r="J37">
            <v>2</v>
          </cell>
        </row>
        <row r="44">
          <cell r="E44">
            <v>35</v>
          </cell>
          <cell r="F44">
            <v>38</v>
          </cell>
          <cell r="G44">
            <v>6</v>
          </cell>
          <cell r="I44">
            <v>0.92105263157894735</v>
          </cell>
          <cell r="J44">
            <v>0</v>
          </cell>
        </row>
        <row r="46">
          <cell r="E46">
            <v>50</v>
          </cell>
          <cell r="F46">
            <v>38</v>
          </cell>
          <cell r="G46">
            <v>7</v>
          </cell>
          <cell r="I46">
            <v>1.3157894736842106</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44535</v>
          </cell>
        </row>
        <row r="12">
          <cell r="C12" t="str">
            <v>ABASM</v>
          </cell>
        </row>
        <row r="14">
          <cell r="C14">
            <v>1</v>
          </cell>
        </row>
        <row r="15">
          <cell r="C15">
            <v>3</v>
          </cell>
        </row>
        <row r="16">
          <cell r="C16" t="str">
            <v>BANDE</v>
          </cell>
        </row>
        <row r="17">
          <cell r="C17" t="str">
            <v>R1</v>
          </cell>
        </row>
        <row r="28">
          <cell r="B28" t="str">
            <v>CHAMPY Philippe</v>
          </cell>
          <cell r="C28" t="str">
            <v>R1</v>
          </cell>
          <cell r="D28" t="str">
            <v>ABASM</v>
          </cell>
        </row>
        <row r="29">
          <cell r="B29" t="str">
            <v>PIVONET Françis</v>
          </cell>
          <cell r="C29" t="str">
            <v>R1</v>
          </cell>
          <cell r="D29" t="str">
            <v>ABASM</v>
          </cell>
        </row>
        <row r="30">
          <cell r="B30" t="str">
            <v>HENRIQUET Marc</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93</v>
          </cell>
          <cell r="S27">
            <v>80</v>
          </cell>
          <cell r="T27">
            <v>1.1625000000000001</v>
          </cell>
          <cell r="U27">
            <v>1.2250000000000001</v>
          </cell>
          <cell r="V27">
            <v>7</v>
          </cell>
          <cell r="W27">
            <v>4</v>
          </cell>
          <cell r="Y27">
            <v>1</v>
          </cell>
          <cell r="Z27">
            <v>8</v>
          </cell>
          <cell r="AG27">
            <v>2</v>
          </cell>
          <cell r="AH27">
            <v>10</v>
          </cell>
        </row>
        <row r="28">
          <cell r="E28">
            <v>40</v>
          </cell>
          <cell r="F28">
            <v>40</v>
          </cell>
          <cell r="G28">
            <v>6</v>
          </cell>
          <cell r="I28">
            <v>1</v>
          </cell>
          <cell r="J28">
            <v>2</v>
          </cell>
          <cell r="R28">
            <v>80</v>
          </cell>
          <cell r="S28">
            <v>80</v>
          </cell>
          <cell r="T28">
            <v>1</v>
          </cell>
          <cell r="U28">
            <v>1</v>
          </cell>
          <cell r="V28">
            <v>6</v>
          </cell>
          <cell r="W28">
            <v>2</v>
          </cell>
          <cell r="Y28">
            <v>2</v>
          </cell>
          <cell r="Z28">
            <v>5</v>
          </cell>
          <cell r="AG28">
            <v>1</v>
          </cell>
          <cell r="AH28">
            <v>6</v>
          </cell>
        </row>
        <row r="29">
          <cell r="E29">
            <v>34</v>
          </cell>
          <cell r="F29">
            <v>40</v>
          </cell>
          <cell r="G29">
            <v>4</v>
          </cell>
          <cell r="I29">
            <v>0.85</v>
          </cell>
          <cell r="J29">
            <v>0</v>
          </cell>
          <cell r="R29">
            <v>65</v>
          </cell>
          <cell r="S29">
            <v>80</v>
          </cell>
          <cell r="T29">
            <v>0.8125</v>
          </cell>
          <cell r="U29">
            <v>0</v>
          </cell>
          <cell r="V29">
            <v>5</v>
          </cell>
          <cell r="W29">
            <v>0</v>
          </cell>
          <cell r="Y29">
            <v>3</v>
          </cell>
          <cell r="Z29">
            <v>3</v>
          </cell>
          <cell r="AG29">
            <v>0</v>
          </cell>
          <cell r="AH29">
            <v>3</v>
          </cell>
        </row>
        <row r="36">
          <cell r="E36">
            <v>49</v>
          </cell>
          <cell r="F36">
            <v>40</v>
          </cell>
          <cell r="G36">
            <v>7</v>
          </cell>
          <cell r="I36">
            <v>1.2250000000000001</v>
          </cell>
          <cell r="J36">
            <v>2</v>
          </cell>
        </row>
        <row r="37">
          <cell r="E37">
            <v>40</v>
          </cell>
          <cell r="F37">
            <v>40</v>
          </cell>
          <cell r="G37">
            <v>4</v>
          </cell>
          <cell r="I37">
            <v>1</v>
          </cell>
          <cell r="J37">
            <v>0</v>
          </cell>
        </row>
        <row r="44">
          <cell r="E44">
            <v>44</v>
          </cell>
          <cell r="F44">
            <v>40</v>
          </cell>
          <cell r="G44">
            <v>4</v>
          </cell>
          <cell r="I44">
            <v>1.1000000000000001</v>
          </cell>
          <cell r="J44">
            <v>2</v>
          </cell>
        </row>
        <row r="46">
          <cell r="E46">
            <v>31</v>
          </cell>
          <cell r="F46">
            <v>40</v>
          </cell>
          <cell r="G46">
            <v>5</v>
          </cell>
          <cell r="I46">
            <v>0.77500000000000002</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R1</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44535</v>
          </cell>
        </row>
        <row r="12">
          <cell r="C12" t="str">
            <v>ABASM</v>
          </cell>
        </row>
        <row r="14">
          <cell r="C14">
            <v>1</v>
          </cell>
        </row>
        <row r="15">
          <cell r="C15">
            <v>4</v>
          </cell>
        </row>
        <row r="16">
          <cell r="C16" t="str">
            <v>BANDE</v>
          </cell>
        </row>
        <row r="17">
          <cell r="C17" t="str">
            <v>R1</v>
          </cell>
        </row>
        <row r="28">
          <cell r="B28" t="str">
            <v>GOUVEIA Victor</v>
          </cell>
          <cell r="C28" t="str">
            <v>R1</v>
          </cell>
          <cell r="D28" t="str">
            <v>LIVRY</v>
          </cell>
        </row>
        <row r="29">
          <cell r="B29" t="str">
            <v>WEILL Denis</v>
          </cell>
          <cell r="C29" t="str">
            <v>R1</v>
          </cell>
          <cell r="D29" t="str">
            <v>ABASM</v>
          </cell>
        </row>
        <row r="30">
          <cell r="B30" t="str">
            <v>RIEGEL Serge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93</v>
          </cell>
          <cell r="S27">
            <v>64</v>
          </cell>
          <cell r="T27">
            <v>1.453125</v>
          </cell>
          <cell r="U27">
            <v>0</v>
          </cell>
          <cell r="V27">
            <v>11</v>
          </cell>
          <cell r="W27">
            <v>0</v>
          </cell>
          <cell r="Y27">
            <v>3</v>
          </cell>
          <cell r="Z27">
            <v>3</v>
          </cell>
          <cell r="AG27">
            <v>0</v>
          </cell>
          <cell r="AH27">
            <v>3</v>
          </cell>
        </row>
        <row r="28">
          <cell r="E28">
            <v>50</v>
          </cell>
          <cell r="F28">
            <v>31</v>
          </cell>
          <cell r="G28">
            <v>6</v>
          </cell>
          <cell r="I28">
            <v>1.6129032258064515</v>
          </cell>
          <cell r="J28">
            <v>2</v>
          </cell>
          <cell r="R28">
            <v>100</v>
          </cell>
          <cell r="S28">
            <v>63</v>
          </cell>
          <cell r="T28">
            <v>1.5873015873015872</v>
          </cell>
          <cell r="U28">
            <v>1.6129032258064515</v>
          </cell>
          <cell r="V28">
            <v>11</v>
          </cell>
          <cell r="W28">
            <v>4</v>
          </cell>
          <cell r="Y28">
            <v>1</v>
          </cell>
          <cell r="Z28">
            <v>8</v>
          </cell>
          <cell r="AG28">
            <v>2</v>
          </cell>
          <cell r="AH28">
            <v>10</v>
          </cell>
        </row>
        <row r="29">
          <cell r="E29">
            <v>44</v>
          </cell>
          <cell r="F29">
            <v>31</v>
          </cell>
          <cell r="G29">
            <v>8</v>
          </cell>
          <cell r="I29">
            <v>1.4193548387096775</v>
          </cell>
          <cell r="J29">
            <v>0</v>
          </cell>
          <cell r="R29">
            <v>94</v>
          </cell>
          <cell r="S29">
            <v>63</v>
          </cell>
          <cell r="T29">
            <v>1.4920634920634921</v>
          </cell>
          <cell r="U29">
            <v>1.5625</v>
          </cell>
          <cell r="V29">
            <v>9</v>
          </cell>
          <cell r="W29">
            <v>2</v>
          </cell>
          <cell r="Y29">
            <v>2</v>
          </cell>
          <cell r="Z29">
            <v>5</v>
          </cell>
          <cell r="AG29">
            <v>1</v>
          </cell>
          <cell r="AH29">
            <v>6</v>
          </cell>
        </row>
        <row r="36">
          <cell r="E36">
            <v>44</v>
          </cell>
          <cell r="F36">
            <v>32</v>
          </cell>
          <cell r="G36">
            <v>6</v>
          </cell>
          <cell r="I36">
            <v>1.375</v>
          </cell>
          <cell r="J36">
            <v>0</v>
          </cell>
        </row>
        <row r="37">
          <cell r="E37">
            <v>50</v>
          </cell>
          <cell r="F37">
            <v>32</v>
          </cell>
          <cell r="G37">
            <v>11</v>
          </cell>
          <cell r="I37">
            <v>1.5625</v>
          </cell>
          <cell r="J37">
            <v>2</v>
          </cell>
        </row>
        <row r="44">
          <cell r="E44">
            <v>49</v>
          </cell>
          <cell r="F44">
            <v>32</v>
          </cell>
          <cell r="G44">
            <v>11</v>
          </cell>
          <cell r="I44">
            <v>1.53125</v>
          </cell>
          <cell r="J44">
            <v>0</v>
          </cell>
        </row>
        <row r="46">
          <cell r="E46">
            <v>50</v>
          </cell>
          <cell r="F46">
            <v>32</v>
          </cell>
          <cell r="G46">
            <v>9</v>
          </cell>
          <cell r="I46">
            <v>1.5625</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R1</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R1</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N2</v>
          </cell>
          <cell r="G83" t="str">
            <v>R1</v>
          </cell>
        </row>
      </sheetData>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44535</v>
          </cell>
        </row>
        <row r="12">
          <cell r="C12" t="str">
            <v>ABASM</v>
          </cell>
        </row>
        <row r="14">
          <cell r="C14">
            <v>1</v>
          </cell>
        </row>
        <row r="15">
          <cell r="C15">
            <v>5</v>
          </cell>
        </row>
        <row r="16">
          <cell r="C16" t="str">
            <v>BANDE</v>
          </cell>
        </row>
        <row r="17">
          <cell r="C17" t="str">
            <v>R1</v>
          </cell>
        </row>
        <row r="41">
          <cell r="B41" t="str">
            <v>PEYROLE Philippe</v>
          </cell>
          <cell r="C41" t="str">
            <v>R1</v>
          </cell>
          <cell r="D41" t="str">
            <v>LIVRY</v>
          </cell>
        </row>
        <row r="42">
          <cell r="B42" t="str">
            <v>PONCE Frédéric</v>
          </cell>
          <cell r="C42" t="str">
            <v>R1</v>
          </cell>
          <cell r="D42"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28</v>
          </cell>
          <cell r="F28">
            <v>20</v>
          </cell>
          <cell r="G28">
            <v>7</v>
          </cell>
          <cell r="I28">
            <v>1.4</v>
          </cell>
          <cell r="J28">
            <v>0</v>
          </cell>
          <cell r="R28">
            <v>78</v>
          </cell>
          <cell r="S28">
            <v>48</v>
          </cell>
          <cell r="T28">
            <v>1.625</v>
          </cell>
          <cell r="U28">
            <v>1.7857142857142858</v>
          </cell>
          <cell r="V28">
            <v>8</v>
          </cell>
          <cell r="W28">
            <v>2</v>
          </cell>
          <cell r="Y28">
            <v>2</v>
          </cell>
          <cell r="Z28">
            <v>5</v>
          </cell>
          <cell r="AG28">
            <v>2</v>
          </cell>
          <cell r="AH28">
            <v>7</v>
          </cell>
        </row>
        <row r="29">
          <cell r="E29">
            <v>50</v>
          </cell>
          <cell r="F29">
            <v>20</v>
          </cell>
          <cell r="G29">
            <v>9</v>
          </cell>
          <cell r="I29">
            <v>2.5</v>
          </cell>
          <cell r="J29">
            <v>2</v>
          </cell>
          <cell r="R29">
            <v>95</v>
          </cell>
          <cell r="S29">
            <v>48</v>
          </cell>
          <cell r="T29">
            <v>1.9791666666666667</v>
          </cell>
          <cell r="U29">
            <v>2.5</v>
          </cell>
          <cell r="V29">
            <v>9</v>
          </cell>
          <cell r="W29">
            <v>2</v>
          </cell>
          <cell r="Y29">
            <v>1</v>
          </cell>
          <cell r="Z29">
            <v>8</v>
          </cell>
          <cell r="AG29">
            <v>2</v>
          </cell>
          <cell r="AH29">
            <v>10</v>
          </cell>
        </row>
        <row r="36">
          <cell r="E36">
            <v>50</v>
          </cell>
          <cell r="F36">
            <v>28</v>
          </cell>
          <cell r="G36">
            <v>8</v>
          </cell>
          <cell r="I36">
            <v>1.7857142857142858</v>
          </cell>
          <cell r="J36">
            <v>2</v>
          </cell>
        </row>
        <row r="37">
          <cell r="E37">
            <v>45</v>
          </cell>
          <cell r="F37">
            <v>28</v>
          </cell>
          <cell r="G37">
            <v>5</v>
          </cell>
          <cell r="I37">
            <v>1.6071428571428572</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R1</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R1</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N2</v>
          </cell>
          <cell r="G83" t="str">
            <v>R1</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02206-601F-4091-98C6-CAA9E9F798E6}">
  <sheetPr>
    <pageSetUpPr fitToPage="1"/>
  </sheetPr>
  <dimension ref="A2:EB143"/>
  <sheetViews>
    <sheetView tabSelected="1" zoomScaleNormal="100" workbookViewId="0">
      <selection activeCell="N26" sqref="N26"/>
    </sheetView>
  </sheetViews>
  <sheetFormatPr baseColWidth="10" defaultColWidth="10.6640625" defaultRowHeight="15.6" outlineLevelCol="1" x14ac:dyDescent="0.3"/>
  <cols>
    <col min="1" max="1" width="10.33203125" style="3" bestFit="1" customWidth="1"/>
    <col min="2" max="2" width="28.33203125" style="2" hidden="1" customWidth="1" outlineLevel="1"/>
    <col min="3" max="3" width="18.6640625" style="4" bestFit="1" customWidth="1" collapsed="1"/>
    <col min="4" max="4" width="25.5546875" style="4" bestFit="1" customWidth="1"/>
    <col min="5" max="5" width="16" style="3"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5" customWidth="1" collapsed="1"/>
    <col min="12" max="12" width="9" style="5" customWidth="1" outlineLevel="1"/>
    <col min="13" max="13" width="10.33203125" style="5" customWidth="1" outlineLevel="1"/>
    <col min="14" max="14" width="12.88671875" style="6" customWidth="1" outlineLevel="1"/>
    <col min="15" max="15" width="12.109375" style="5" customWidth="1" outlineLevel="1"/>
    <col min="16" max="16" width="12.6640625" style="5" customWidth="1"/>
    <col min="17" max="17" width="15.88671875" style="5" customWidth="1"/>
    <col min="18" max="18" width="15.6640625" style="6" hidden="1" customWidth="1" outlineLevel="1"/>
    <col min="19" max="19" width="19" style="5" hidden="1" customWidth="1" outlineLevel="1"/>
    <col min="20" max="20" width="12.33203125" style="5" hidden="1" customWidth="1" outlineLevel="1"/>
    <col min="21" max="21" width="15.88671875" style="5" hidden="1" customWidth="1" outlineLevel="1"/>
    <col min="22" max="22" width="15.6640625" style="6" customWidth="1" collapsed="1"/>
    <col min="23" max="23" width="16.88671875" style="2" customWidth="1"/>
    <col min="24" max="24" width="16.88671875" style="6"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0" style="2" hidden="1" customWidth="1"/>
    <col min="259" max="259" width="18.6640625" style="2" bestFit="1" customWidth="1"/>
    <col min="260" max="260" width="25.5546875" style="2" bestFit="1" customWidth="1"/>
    <col min="261" max="261" width="16" style="2" customWidth="1"/>
    <col min="262" max="266" width="0" style="2" hidden="1" customWidth="1"/>
    <col min="267" max="267" width="12.44140625" style="2" customWidth="1"/>
    <col min="268" max="268" width="9" style="2" customWidth="1"/>
    <col min="269" max="269" width="10.33203125" style="2" customWidth="1"/>
    <col min="270" max="270" width="12.88671875" style="2" customWidth="1"/>
    <col min="271" max="271" width="12.109375" style="2" customWidth="1"/>
    <col min="272" max="272" width="12.6640625" style="2" customWidth="1"/>
    <col min="273" max="273" width="15.88671875" style="2" customWidth="1"/>
    <col min="274" max="277" width="0" style="2" hidden="1"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0" style="2" hidden="1" customWidth="1"/>
    <col min="515" max="515" width="18.6640625" style="2" bestFit="1" customWidth="1"/>
    <col min="516" max="516" width="25.5546875" style="2" bestFit="1" customWidth="1"/>
    <col min="517" max="517" width="16" style="2" customWidth="1"/>
    <col min="518" max="522" width="0" style="2" hidden="1" customWidth="1"/>
    <col min="523" max="523" width="12.44140625" style="2" customWidth="1"/>
    <col min="524" max="524" width="9" style="2" customWidth="1"/>
    <col min="525" max="525" width="10.33203125" style="2" customWidth="1"/>
    <col min="526" max="526" width="12.88671875" style="2" customWidth="1"/>
    <col min="527" max="527" width="12.109375" style="2" customWidth="1"/>
    <col min="528" max="528" width="12.6640625" style="2" customWidth="1"/>
    <col min="529" max="529" width="15.88671875" style="2" customWidth="1"/>
    <col min="530" max="533" width="0" style="2" hidden="1"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0" style="2" hidden="1" customWidth="1"/>
    <col min="771" max="771" width="18.6640625" style="2" bestFit="1" customWidth="1"/>
    <col min="772" max="772" width="25.5546875" style="2" bestFit="1" customWidth="1"/>
    <col min="773" max="773" width="16" style="2" customWidth="1"/>
    <col min="774" max="778" width="0" style="2" hidden="1" customWidth="1"/>
    <col min="779" max="779" width="12.44140625" style="2" customWidth="1"/>
    <col min="780" max="780" width="9" style="2" customWidth="1"/>
    <col min="781" max="781" width="10.33203125" style="2" customWidth="1"/>
    <col min="782" max="782" width="12.88671875" style="2" customWidth="1"/>
    <col min="783" max="783" width="12.109375" style="2" customWidth="1"/>
    <col min="784" max="784" width="12.6640625" style="2" customWidth="1"/>
    <col min="785" max="785" width="15.88671875" style="2" customWidth="1"/>
    <col min="786" max="789" width="0" style="2" hidden="1"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0" style="2" hidden="1" customWidth="1"/>
    <col min="1027" max="1027" width="18.6640625" style="2" bestFit="1" customWidth="1"/>
    <col min="1028" max="1028" width="25.5546875" style="2" bestFit="1" customWidth="1"/>
    <col min="1029" max="1029" width="16" style="2" customWidth="1"/>
    <col min="1030" max="1034" width="0" style="2" hidden="1" customWidth="1"/>
    <col min="1035" max="1035" width="12.44140625" style="2" customWidth="1"/>
    <col min="1036" max="1036" width="9" style="2" customWidth="1"/>
    <col min="1037" max="1037" width="10.33203125" style="2" customWidth="1"/>
    <col min="1038" max="1038" width="12.88671875" style="2" customWidth="1"/>
    <col min="1039" max="1039" width="12.109375" style="2" customWidth="1"/>
    <col min="1040" max="1040" width="12.6640625" style="2" customWidth="1"/>
    <col min="1041" max="1041" width="15.88671875" style="2" customWidth="1"/>
    <col min="1042" max="1045" width="0" style="2" hidden="1"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0" style="2" hidden="1" customWidth="1"/>
    <col min="1283" max="1283" width="18.6640625" style="2" bestFit="1" customWidth="1"/>
    <col min="1284" max="1284" width="25.5546875" style="2" bestFit="1" customWidth="1"/>
    <col min="1285" max="1285" width="16" style="2" customWidth="1"/>
    <col min="1286" max="1290" width="0" style="2" hidden="1" customWidth="1"/>
    <col min="1291" max="1291" width="12.44140625" style="2" customWidth="1"/>
    <col min="1292" max="1292" width="9" style="2" customWidth="1"/>
    <col min="1293" max="1293" width="10.33203125" style="2" customWidth="1"/>
    <col min="1294" max="1294" width="12.88671875" style="2" customWidth="1"/>
    <col min="1295" max="1295" width="12.109375" style="2" customWidth="1"/>
    <col min="1296" max="1296" width="12.6640625" style="2" customWidth="1"/>
    <col min="1297" max="1297" width="15.88671875" style="2" customWidth="1"/>
    <col min="1298" max="1301" width="0" style="2" hidden="1"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0" style="2" hidden="1" customWidth="1"/>
    <col min="1539" max="1539" width="18.6640625" style="2" bestFit="1" customWidth="1"/>
    <col min="1540" max="1540" width="25.5546875" style="2" bestFit="1" customWidth="1"/>
    <col min="1541" max="1541" width="16" style="2" customWidth="1"/>
    <col min="1542" max="1546" width="0" style="2" hidden="1" customWidth="1"/>
    <col min="1547" max="1547" width="12.44140625" style="2" customWidth="1"/>
    <col min="1548" max="1548" width="9" style="2" customWidth="1"/>
    <col min="1549" max="1549" width="10.33203125" style="2" customWidth="1"/>
    <col min="1550" max="1550" width="12.88671875" style="2" customWidth="1"/>
    <col min="1551" max="1551" width="12.109375" style="2" customWidth="1"/>
    <col min="1552" max="1552" width="12.6640625" style="2" customWidth="1"/>
    <col min="1553" max="1553" width="15.88671875" style="2" customWidth="1"/>
    <col min="1554" max="1557" width="0" style="2" hidden="1"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0" style="2" hidden="1" customWidth="1"/>
    <col min="1795" max="1795" width="18.6640625" style="2" bestFit="1" customWidth="1"/>
    <col min="1796" max="1796" width="25.5546875" style="2" bestFit="1" customWidth="1"/>
    <col min="1797" max="1797" width="16" style="2" customWidth="1"/>
    <col min="1798" max="1802" width="0" style="2" hidden="1" customWidth="1"/>
    <col min="1803" max="1803" width="12.44140625" style="2" customWidth="1"/>
    <col min="1804" max="1804" width="9" style="2" customWidth="1"/>
    <col min="1805" max="1805" width="10.33203125" style="2" customWidth="1"/>
    <col min="1806" max="1806" width="12.88671875" style="2" customWidth="1"/>
    <col min="1807" max="1807" width="12.109375" style="2" customWidth="1"/>
    <col min="1808" max="1808" width="12.6640625" style="2" customWidth="1"/>
    <col min="1809" max="1809" width="15.88671875" style="2" customWidth="1"/>
    <col min="1810" max="1813" width="0" style="2" hidden="1"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0" style="2" hidden="1" customWidth="1"/>
    <col min="2051" max="2051" width="18.6640625" style="2" bestFit="1" customWidth="1"/>
    <col min="2052" max="2052" width="25.5546875" style="2" bestFit="1" customWidth="1"/>
    <col min="2053" max="2053" width="16" style="2" customWidth="1"/>
    <col min="2054" max="2058" width="0" style="2" hidden="1" customWidth="1"/>
    <col min="2059" max="2059" width="12.44140625" style="2" customWidth="1"/>
    <col min="2060" max="2060" width="9" style="2" customWidth="1"/>
    <col min="2061" max="2061" width="10.33203125" style="2" customWidth="1"/>
    <col min="2062" max="2062" width="12.88671875" style="2" customWidth="1"/>
    <col min="2063" max="2063" width="12.109375" style="2" customWidth="1"/>
    <col min="2064" max="2064" width="12.6640625" style="2" customWidth="1"/>
    <col min="2065" max="2065" width="15.88671875" style="2" customWidth="1"/>
    <col min="2066" max="2069" width="0" style="2" hidden="1"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0" style="2" hidden="1" customWidth="1"/>
    <col min="2307" max="2307" width="18.6640625" style="2" bestFit="1" customWidth="1"/>
    <col min="2308" max="2308" width="25.5546875" style="2" bestFit="1" customWidth="1"/>
    <col min="2309" max="2309" width="16" style="2" customWidth="1"/>
    <col min="2310" max="2314" width="0" style="2" hidden="1" customWidth="1"/>
    <col min="2315" max="2315" width="12.44140625" style="2" customWidth="1"/>
    <col min="2316" max="2316" width="9" style="2" customWidth="1"/>
    <col min="2317" max="2317" width="10.33203125" style="2" customWidth="1"/>
    <col min="2318" max="2318" width="12.88671875" style="2" customWidth="1"/>
    <col min="2319" max="2319" width="12.109375" style="2" customWidth="1"/>
    <col min="2320" max="2320" width="12.6640625" style="2" customWidth="1"/>
    <col min="2321" max="2321" width="15.88671875" style="2" customWidth="1"/>
    <col min="2322" max="2325" width="0" style="2" hidden="1"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0" style="2" hidden="1" customWidth="1"/>
    <col min="2563" max="2563" width="18.6640625" style="2" bestFit="1" customWidth="1"/>
    <col min="2564" max="2564" width="25.5546875" style="2" bestFit="1" customWidth="1"/>
    <col min="2565" max="2565" width="16" style="2" customWidth="1"/>
    <col min="2566" max="2570" width="0" style="2" hidden="1" customWidth="1"/>
    <col min="2571" max="2571" width="12.44140625" style="2" customWidth="1"/>
    <col min="2572" max="2572" width="9" style="2" customWidth="1"/>
    <col min="2573" max="2573" width="10.33203125" style="2" customWidth="1"/>
    <col min="2574" max="2574" width="12.88671875" style="2" customWidth="1"/>
    <col min="2575" max="2575" width="12.109375" style="2" customWidth="1"/>
    <col min="2576" max="2576" width="12.6640625" style="2" customWidth="1"/>
    <col min="2577" max="2577" width="15.88671875" style="2" customWidth="1"/>
    <col min="2578" max="2581" width="0" style="2" hidden="1"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0" style="2" hidden="1" customWidth="1"/>
    <col min="2819" max="2819" width="18.6640625" style="2" bestFit="1" customWidth="1"/>
    <col min="2820" max="2820" width="25.5546875" style="2" bestFit="1" customWidth="1"/>
    <col min="2821" max="2821" width="16" style="2" customWidth="1"/>
    <col min="2822" max="2826" width="0" style="2" hidden="1" customWidth="1"/>
    <col min="2827" max="2827" width="12.44140625" style="2" customWidth="1"/>
    <col min="2828" max="2828" width="9" style="2" customWidth="1"/>
    <col min="2829" max="2829" width="10.33203125" style="2" customWidth="1"/>
    <col min="2830" max="2830" width="12.88671875" style="2" customWidth="1"/>
    <col min="2831" max="2831" width="12.109375" style="2" customWidth="1"/>
    <col min="2832" max="2832" width="12.6640625" style="2" customWidth="1"/>
    <col min="2833" max="2833" width="15.88671875" style="2" customWidth="1"/>
    <col min="2834" max="2837" width="0" style="2" hidden="1"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0" style="2" hidden="1" customWidth="1"/>
    <col min="3075" max="3075" width="18.6640625" style="2" bestFit="1" customWidth="1"/>
    <col min="3076" max="3076" width="25.5546875" style="2" bestFit="1" customWidth="1"/>
    <col min="3077" max="3077" width="16" style="2" customWidth="1"/>
    <col min="3078" max="3082" width="0" style="2" hidden="1" customWidth="1"/>
    <col min="3083" max="3083" width="12.44140625" style="2" customWidth="1"/>
    <col min="3084" max="3084" width="9" style="2" customWidth="1"/>
    <col min="3085" max="3085" width="10.33203125" style="2" customWidth="1"/>
    <col min="3086" max="3086" width="12.88671875" style="2" customWidth="1"/>
    <col min="3087" max="3087" width="12.109375" style="2" customWidth="1"/>
    <col min="3088" max="3088" width="12.6640625" style="2" customWidth="1"/>
    <col min="3089" max="3089" width="15.88671875" style="2" customWidth="1"/>
    <col min="3090" max="3093" width="0" style="2" hidden="1"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0" style="2" hidden="1" customWidth="1"/>
    <col min="3331" max="3331" width="18.6640625" style="2" bestFit="1" customWidth="1"/>
    <col min="3332" max="3332" width="25.5546875" style="2" bestFit="1" customWidth="1"/>
    <col min="3333" max="3333" width="16" style="2" customWidth="1"/>
    <col min="3334" max="3338" width="0" style="2" hidden="1" customWidth="1"/>
    <col min="3339" max="3339" width="12.44140625" style="2" customWidth="1"/>
    <col min="3340" max="3340" width="9" style="2" customWidth="1"/>
    <col min="3341" max="3341" width="10.33203125" style="2" customWidth="1"/>
    <col min="3342" max="3342" width="12.88671875" style="2" customWidth="1"/>
    <col min="3343" max="3343" width="12.109375" style="2" customWidth="1"/>
    <col min="3344" max="3344" width="12.6640625" style="2" customWidth="1"/>
    <col min="3345" max="3345" width="15.88671875" style="2" customWidth="1"/>
    <col min="3346" max="3349" width="0" style="2" hidden="1"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0" style="2" hidden="1" customWidth="1"/>
    <col min="3587" max="3587" width="18.6640625" style="2" bestFit="1" customWidth="1"/>
    <col min="3588" max="3588" width="25.5546875" style="2" bestFit="1" customWidth="1"/>
    <col min="3589" max="3589" width="16" style="2" customWidth="1"/>
    <col min="3590" max="3594" width="0" style="2" hidden="1" customWidth="1"/>
    <col min="3595" max="3595" width="12.44140625" style="2" customWidth="1"/>
    <col min="3596" max="3596" width="9" style="2" customWidth="1"/>
    <col min="3597" max="3597" width="10.33203125" style="2" customWidth="1"/>
    <col min="3598" max="3598" width="12.88671875" style="2" customWidth="1"/>
    <col min="3599" max="3599" width="12.109375" style="2" customWidth="1"/>
    <col min="3600" max="3600" width="12.6640625" style="2" customWidth="1"/>
    <col min="3601" max="3601" width="15.88671875" style="2" customWidth="1"/>
    <col min="3602" max="3605" width="0" style="2" hidden="1"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0" style="2" hidden="1" customWidth="1"/>
    <col min="3843" max="3843" width="18.6640625" style="2" bestFit="1" customWidth="1"/>
    <col min="3844" max="3844" width="25.5546875" style="2" bestFit="1" customWidth="1"/>
    <col min="3845" max="3845" width="16" style="2" customWidth="1"/>
    <col min="3846" max="3850" width="0" style="2" hidden="1" customWidth="1"/>
    <col min="3851" max="3851" width="12.44140625" style="2" customWidth="1"/>
    <col min="3852" max="3852" width="9" style="2" customWidth="1"/>
    <col min="3853" max="3853" width="10.33203125" style="2" customWidth="1"/>
    <col min="3854" max="3854" width="12.88671875" style="2" customWidth="1"/>
    <col min="3855" max="3855" width="12.109375" style="2" customWidth="1"/>
    <col min="3856" max="3856" width="12.6640625" style="2" customWidth="1"/>
    <col min="3857" max="3857" width="15.88671875" style="2" customWidth="1"/>
    <col min="3858" max="3861" width="0" style="2" hidden="1"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0" style="2" hidden="1" customWidth="1"/>
    <col min="4099" max="4099" width="18.6640625" style="2" bestFit="1" customWidth="1"/>
    <col min="4100" max="4100" width="25.5546875" style="2" bestFit="1" customWidth="1"/>
    <col min="4101" max="4101" width="16" style="2" customWidth="1"/>
    <col min="4102" max="4106" width="0" style="2" hidden="1" customWidth="1"/>
    <col min="4107" max="4107" width="12.44140625" style="2" customWidth="1"/>
    <col min="4108" max="4108" width="9" style="2" customWidth="1"/>
    <col min="4109" max="4109" width="10.33203125" style="2" customWidth="1"/>
    <col min="4110" max="4110" width="12.88671875" style="2" customWidth="1"/>
    <col min="4111" max="4111" width="12.109375" style="2" customWidth="1"/>
    <col min="4112" max="4112" width="12.6640625" style="2" customWidth="1"/>
    <col min="4113" max="4113" width="15.88671875" style="2" customWidth="1"/>
    <col min="4114" max="4117" width="0" style="2" hidden="1"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0" style="2" hidden="1" customWidth="1"/>
    <col min="4355" max="4355" width="18.6640625" style="2" bestFit="1" customWidth="1"/>
    <col min="4356" max="4356" width="25.5546875" style="2" bestFit="1" customWidth="1"/>
    <col min="4357" max="4357" width="16" style="2" customWidth="1"/>
    <col min="4358" max="4362" width="0" style="2" hidden="1" customWidth="1"/>
    <col min="4363" max="4363" width="12.44140625" style="2" customWidth="1"/>
    <col min="4364" max="4364" width="9" style="2" customWidth="1"/>
    <col min="4365" max="4365" width="10.33203125" style="2" customWidth="1"/>
    <col min="4366" max="4366" width="12.88671875" style="2" customWidth="1"/>
    <col min="4367" max="4367" width="12.109375" style="2" customWidth="1"/>
    <col min="4368" max="4368" width="12.6640625" style="2" customWidth="1"/>
    <col min="4369" max="4369" width="15.88671875" style="2" customWidth="1"/>
    <col min="4370" max="4373" width="0" style="2" hidden="1"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0" style="2" hidden="1" customWidth="1"/>
    <col min="4611" max="4611" width="18.6640625" style="2" bestFit="1" customWidth="1"/>
    <col min="4612" max="4612" width="25.5546875" style="2" bestFit="1" customWidth="1"/>
    <col min="4613" max="4613" width="16" style="2" customWidth="1"/>
    <col min="4614" max="4618" width="0" style="2" hidden="1" customWidth="1"/>
    <col min="4619" max="4619" width="12.44140625" style="2" customWidth="1"/>
    <col min="4620" max="4620" width="9" style="2" customWidth="1"/>
    <col min="4621" max="4621" width="10.33203125" style="2" customWidth="1"/>
    <col min="4622" max="4622" width="12.88671875" style="2" customWidth="1"/>
    <col min="4623" max="4623" width="12.109375" style="2" customWidth="1"/>
    <col min="4624" max="4624" width="12.6640625" style="2" customWidth="1"/>
    <col min="4625" max="4625" width="15.88671875" style="2" customWidth="1"/>
    <col min="4626" max="4629" width="0" style="2" hidden="1"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0" style="2" hidden="1" customWidth="1"/>
    <col min="4867" max="4867" width="18.6640625" style="2" bestFit="1" customWidth="1"/>
    <col min="4868" max="4868" width="25.5546875" style="2" bestFit="1" customWidth="1"/>
    <col min="4869" max="4869" width="16" style="2" customWidth="1"/>
    <col min="4870" max="4874" width="0" style="2" hidden="1" customWidth="1"/>
    <col min="4875" max="4875" width="12.44140625" style="2" customWidth="1"/>
    <col min="4876" max="4876" width="9" style="2" customWidth="1"/>
    <col min="4877" max="4877" width="10.33203125" style="2" customWidth="1"/>
    <col min="4878" max="4878" width="12.88671875" style="2" customWidth="1"/>
    <col min="4879" max="4879" width="12.109375" style="2" customWidth="1"/>
    <col min="4880" max="4880" width="12.6640625" style="2" customWidth="1"/>
    <col min="4881" max="4881" width="15.88671875" style="2" customWidth="1"/>
    <col min="4882" max="4885" width="0" style="2" hidden="1"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0" style="2" hidden="1" customWidth="1"/>
    <col min="5123" max="5123" width="18.6640625" style="2" bestFit="1" customWidth="1"/>
    <col min="5124" max="5124" width="25.5546875" style="2" bestFit="1" customWidth="1"/>
    <col min="5125" max="5125" width="16" style="2" customWidth="1"/>
    <col min="5126" max="5130" width="0" style="2" hidden="1" customWidth="1"/>
    <col min="5131" max="5131" width="12.44140625" style="2" customWidth="1"/>
    <col min="5132" max="5132" width="9" style="2" customWidth="1"/>
    <col min="5133" max="5133" width="10.33203125" style="2" customWidth="1"/>
    <col min="5134" max="5134" width="12.88671875" style="2" customWidth="1"/>
    <col min="5135" max="5135" width="12.109375" style="2" customWidth="1"/>
    <col min="5136" max="5136" width="12.6640625" style="2" customWidth="1"/>
    <col min="5137" max="5137" width="15.88671875" style="2" customWidth="1"/>
    <col min="5138" max="5141" width="0" style="2" hidden="1"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0" style="2" hidden="1" customWidth="1"/>
    <col min="5379" max="5379" width="18.6640625" style="2" bestFit="1" customWidth="1"/>
    <col min="5380" max="5380" width="25.5546875" style="2" bestFit="1" customWidth="1"/>
    <col min="5381" max="5381" width="16" style="2" customWidth="1"/>
    <col min="5382" max="5386" width="0" style="2" hidden="1" customWidth="1"/>
    <col min="5387" max="5387" width="12.44140625" style="2" customWidth="1"/>
    <col min="5388" max="5388" width="9" style="2" customWidth="1"/>
    <col min="5389" max="5389" width="10.33203125" style="2" customWidth="1"/>
    <col min="5390" max="5390" width="12.88671875" style="2" customWidth="1"/>
    <col min="5391" max="5391" width="12.109375" style="2" customWidth="1"/>
    <col min="5392" max="5392" width="12.6640625" style="2" customWidth="1"/>
    <col min="5393" max="5393" width="15.88671875" style="2" customWidth="1"/>
    <col min="5394" max="5397" width="0" style="2" hidden="1"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0" style="2" hidden="1" customWidth="1"/>
    <col min="5635" max="5635" width="18.6640625" style="2" bestFit="1" customWidth="1"/>
    <col min="5636" max="5636" width="25.5546875" style="2" bestFit="1" customWidth="1"/>
    <col min="5637" max="5637" width="16" style="2" customWidth="1"/>
    <col min="5638" max="5642" width="0" style="2" hidden="1" customWidth="1"/>
    <col min="5643" max="5643" width="12.44140625" style="2" customWidth="1"/>
    <col min="5644" max="5644" width="9" style="2" customWidth="1"/>
    <col min="5645" max="5645" width="10.33203125" style="2" customWidth="1"/>
    <col min="5646" max="5646" width="12.88671875" style="2" customWidth="1"/>
    <col min="5647" max="5647" width="12.109375" style="2" customWidth="1"/>
    <col min="5648" max="5648" width="12.6640625" style="2" customWidth="1"/>
    <col min="5649" max="5649" width="15.88671875" style="2" customWidth="1"/>
    <col min="5650" max="5653" width="0" style="2" hidden="1"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0" style="2" hidden="1" customWidth="1"/>
    <col min="5891" max="5891" width="18.6640625" style="2" bestFit="1" customWidth="1"/>
    <col min="5892" max="5892" width="25.5546875" style="2" bestFit="1" customWidth="1"/>
    <col min="5893" max="5893" width="16" style="2" customWidth="1"/>
    <col min="5894" max="5898" width="0" style="2" hidden="1" customWidth="1"/>
    <col min="5899" max="5899" width="12.44140625" style="2" customWidth="1"/>
    <col min="5900" max="5900" width="9" style="2" customWidth="1"/>
    <col min="5901" max="5901" width="10.33203125" style="2" customWidth="1"/>
    <col min="5902" max="5902" width="12.88671875" style="2" customWidth="1"/>
    <col min="5903" max="5903" width="12.109375" style="2" customWidth="1"/>
    <col min="5904" max="5904" width="12.6640625" style="2" customWidth="1"/>
    <col min="5905" max="5905" width="15.88671875" style="2" customWidth="1"/>
    <col min="5906" max="5909" width="0" style="2" hidden="1"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0" style="2" hidden="1" customWidth="1"/>
    <col min="6147" max="6147" width="18.6640625" style="2" bestFit="1" customWidth="1"/>
    <col min="6148" max="6148" width="25.5546875" style="2" bestFit="1" customWidth="1"/>
    <col min="6149" max="6149" width="16" style="2" customWidth="1"/>
    <col min="6150" max="6154" width="0" style="2" hidden="1" customWidth="1"/>
    <col min="6155" max="6155" width="12.44140625" style="2" customWidth="1"/>
    <col min="6156" max="6156" width="9" style="2" customWidth="1"/>
    <col min="6157" max="6157" width="10.33203125" style="2" customWidth="1"/>
    <col min="6158" max="6158" width="12.88671875" style="2" customWidth="1"/>
    <col min="6159" max="6159" width="12.109375" style="2" customWidth="1"/>
    <col min="6160" max="6160" width="12.6640625" style="2" customWidth="1"/>
    <col min="6161" max="6161" width="15.88671875" style="2" customWidth="1"/>
    <col min="6162" max="6165" width="0" style="2" hidden="1"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0" style="2" hidden="1" customWidth="1"/>
    <col min="6403" max="6403" width="18.6640625" style="2" bestFit="1" customWidth="1"/>
    <col min="6404" max="6404" width="25.5546875" style="2" bestFit="1" customWidth="1"/>
    <col min="6405" max="6405" width="16" style="2" customWidth="1"/>
    <col min="6406" max="6410" width="0" style="2" hidden="1" customWidth="1"/>
    <col min="6411" max="6411" width="12.44140625" style="2" customWidth="1"/>
    <col min="6412" max="6412" width="9" style="2" customWidth="1"/>
    <col min="6413" max="6413" width="10.33203125" style="2" customWidth="1"/>
    <col min="6414" max="6414" width="12.88671875" style="2" customWidth="1"/>
    <col min="6415" max="6415" width="12.109375" style="2" customWidth="1"/>
    <col min="6416" max="6416" width="12.6640625" style="2" customWidth="1"/>
    <col min="6417" max="6417" width="15.88671875" style="2" customWidth="1"/>
    <col min="6418" max="6421" width="0" style="2" hidden="1"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0" style="2" hidden="1" customWidth="1"/>
    <col min="6659" max="6659" width="18.6640625" style="2" bestFit="1" customWidth="1"/>
    <col min="6660" max="6660" width="25.5546875" style="2" bestFit="1" customWidth="1"/>
    <col min="6661" max="6661" width="16" style="2" customWidth="1"/>
    <col min="6662" max="6666" width="0" style="2" hidden="1" customWidth="1"/>
    <col min="6667" max="6667" width="12.44140625" style="2" customWidth="1"/>
    <col min="6668" max="6668" width="9" style="2" customWidth="1"/>
    <col min="6669" max="6669" width="10.33203125" style="2" customWidth="1"/>
    <col min="6670" max="6670" width="12.88671875" style="2" customWidth="1"/>
    <col min="6671" max="6671" width="12.109375" style="2" customWidth="1"/>
    <col min="6672" max="6672" width="12.6640625" style="2" customWidth="1"/>
    <col min="6673" max="6673" width="15.88671875" style="2" customWidth="1"/>
    <col min="6674" max="6677" width="0" style="2" hidden="1"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0" style="2" hidden="1" customWidth="1"/>
    <col min="6915" max="6915" width="18.6640625" style="2" bestFit="1" customWidth="1"/>
    <col min="6916" max="6916" width="25.5546875" style="2" bestFit="1" customWidth="1"/>
    <col min="6917" max="6917" width="16" style="2" customWidth="1"/>
    <col min="6918" max="6922" width="0" style="2" hidden="1" customWidth="1"/>
    <col min="6923" max="6923" width="12.44140625" style="2" customWidth="1"/>
    <col min="6924" max="6924" width="9" style="2" customWidth="1"/>
    <col min="6925" max="6925" width="10.33203125" style="2" customWidth="1"/>
    <col min="6926" max="6926" width="12.88671875" style="2" customWidth="1"/>
    <col min="6927" max="6927" width="12.109375" style="2" customWidth="1"/>
    <col min="6928" max="6928" width="12.6640625" style="2" customWidth="1"/>
    <col min="6929" max="6929" width="15.88671875" style="2" customWidth="1"/>
    <col min="6930" max="6933" width="0" style="2" hidden="1"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0" style="2" hidden="1" customWidth="1"/>
    <col min="7171" max="7171" width="18.6640625" style="2" bestFit="1" customWidth="1"/>
    <col min="7172" max="7172" width="25.5546875" style="2" bestFit="1" customWidth="1"/>
    <col min="7173" max="7173" width="16" style="2" customWidth="1"/>
    <col min="7174" max="7178" width="0" style="2" hidden="1" customWidth="1"/>
    <col min="7179" max="7179" width="12.44140625" style="2" customWidth="1"/>
    <col min="7180" max="7180" width="9" style="2" customWidth="1"/>
    <col min="7181" max="7181" width="10.33203125" style="2" customWidth="1"/>
    <col min="7182" max="7182" width="12.88671875" style="2" customWidth="1"/>
    <col min="7183" max="7183" width="12.109375" style="2" customWidth="1"/>
    <col min="7184" max="7184" width="12.6640625" style="2" customWidth="1"/>
    <col min="7185" max="7185" width="15.88671875" style="2" customWidth="1"/>
    <col min="7186" max="7189" width="0" style="2" hidden="1"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0" style="2" hidden="1" customWidth="1"/>
    <col min="7427" max="7427" width="18.6640625" style="2" bestFit="1" customWidth="1"/>
    <col min="7428" max="7428" width="25.5546875" style="2" bestFit="1" customWidth="1"/>
    <col min="7429" max="7429" width="16" style="2" customWidth="1"/>
    <col min="7430" max="7434" width="0" style="2" hidden="1" customWidth="1"/>
    <col min="7435" max="7435" width="12.44140625" style="2" customWidth="1"/>
    <col min="7436" max="7436" width="9" style="2" customWidth="1"/>
    <col min="7437" max="7437" width="10.33203125" style="2" customWidth="1"/>
    <col min="7438" max="7438" width="12.88671875" style="2" customWidth="1"/>
    <col min="7439" max="7439" width="12.109375" style="2" customWidth="1"/>
    <col min="7440" max="7440" width="12.6640625" style="2" customWidth="1"/>
    <col min="7441" max="7441" width="15.88671875" style="2" customWidth="1"/>
    <col min="7442" max="7445" width="0" style="2" hidden="1"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0" style="2" hidden="1" customWidth="1"/>
    <col min="7683" max="7683" width="18.6640625" style="2" bestFit="1" customWidth="1"/>
    <col min="7684" max="7684" width="25.5546875" style="2" bestFit="1" customWidth="1"/>
    <col min="7685" max="7685" width="16" style="2" customWidth="1"/>
    <col min="7686" max="7690" width="0" style="2" hidden="1" customWidth="1"/>
    <col min="7691" max="7691" width="12.44140625" style="2" customWidth="1"/>
    <col min="7692" max="7692" width="9" style="2" customWidth="1"/>
    <col min="7693" max="7693" width="10.33203125" style="2" customWidth="1"/>
    <col min="7694" max="7694" width="12.88671875" style="2" customWidth="1"/>
    <col min="7695" max="7695" width="12.109375" style="2" customWidth="1"/>
    <col min="7696" max="7696" width="12.6640625" style="2" customWidth="1"/>
    <col min="7697" max="7697" width="15.88671875" style="2" customWidth="1"/>
    <col min="7698" max="7701" width="0" style="2" hidden="1"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0" style="2" hidden="1" customWidth="1"/>
    <col min="7939" max="7939" width="18.6640625" style="2" bestFit="1" customWidth="1"/>
    <col min="7940" max="7940" width="25.5546875" style="2" bestFit="1" customWidth="1"/>
    <col min="7941" max="7941" width="16" style="2" customWidth="1"/>
    <col min="7942" max="7946" width="0" style="2" hidden="1" customWidth="1"/>
    <col min="7947" max="7947" width="12.44140625" style="2" customWidth="1"/>
    <col min="7948" max="7948" width="9" style="2" customWidth="1"/>
    <col min="7949" max="7949" width="10.33203125" style="2" customWidth="1"/>
    <col min="7950" max="7950" width="12.88671875" style="2" customWidth="1"/>
    <col min="7951" max="7951" width="12.109375" style="2" customWidth="1"/>
    <col min="7952" max="7952" width="12.6640625" style="2" customWidth="1"/>
    <col min="7953" max="7953" width="15.88671875" style="2" customWidth="1"/>
    <col min="7954" max="7957" width="0" style="2" hidden="1"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0" style="2" hidden="1" customWidth="1"/>
    <col min="8195" max="8195" width="18.6640625" style="2" bestFit="1" customWidth="1"/>
    <col min="8196" max="8196" width="25.5546875" style="2" bestFit="1" customWidth="1"/>
    <col min="8197" max="8197" width="16" style="2" customWidth="1"/>
    <col min="8198" max="8202" width="0" style="2" hidden="1" customWidth="1"/>
    <col min="8203" max="8203" width="12.44140625" style="2" customWidth="1"/>
    <col min="8204" max="8204" width="9" style="2" customWidth="1"/>
    <col min="8205" max="8205" width="10.33203125" style="2" customWidth="1"/>
    <col min="8206" max="8206" width="12.88671875" style="2" customWidth="1"/>
    <col min="8207" max="8207" width="12.109375" style="2" customWidth="1"/>
    <col min="8208" max="8208" width="12.6640625" style="2" customWidth="1"/>
    <col min="8209" max="8209" width="15.88671875" style="2" customWidth="1"/>
    <col min="8210" max="8213" width="0" style="2" hidden="1"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0" style="2" hidden="1" customWidth="1"/>
    <col min="8451" max="8451" width="18.6640625" style="2" bestFit="1" customWidth="1"/>
    <col min="8452" max="8452" width="25.5546875" style="2" bestFit="1" customWidth="1"/>
    <col min="8453" max="8453" width="16" style="2" customWidth="1"/>
    <col min="8454" max="8458" width="0" style="2" hidden="1" customWidth="1"/>
    <col min="8459" max="8459" width="12.44140625" style="2" customWidth="1"/>
    <col min="8460" max="8460" width="9" style="2" customWidth="1"/>
    <col min="8461" max="8461" width="10.33203125" style="2" customWidth="1"/>
    <col min="8462" max="8462" width="12.88671875" style="2" customWidth="1"/>
    <col min="8463" max="8463" width="12.109375" style="2" customWidth="1"/>
    <col min="8464" max="8464" width="12.6640625" style="2" customWidth="1"/>
    <col min="8465" max="8465" width="15.88671875" style="2" customWidth="1"/>
    <col min="8466" max="8469" width="0" style="2" hidden="1"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0" style="2" hidden="1" customWidth="1"/>
    <col min="8707" max="8707" width="18.6640625" style="2" bestFit="1" customWidth="1"/>
    <col min="8708" max="8708" width="25.5546875" style="2" bestFit="1" customWidth="1"/>
    <col min="8709" max="8709" width="16" style="2" customWidth="1"/>
    <col min="8710" max="8714" width="0" style="2" hidden="1" customWidth="1"/>
    <col min="8715" max="8715" width="12.44140625" style="2" customWidth="1"/>
    <col min="8716" max="8716" width="9" style="2" customWidth="1"/>
    <col min="8717" max="8717" width="10.33203125" style="2" customWidth="1"/>
    <col min="8718" max="8718" width="12.88671875" style="2" customWidth="1"/>
    <col min="8719" max="8719" width="12.109375" style="2" customWidth="1"/>
    <col min="8720" max="8720" width="12.6640625" style="2" customWidth="1"/>
    <col min="8721" max="8721" width="15.88671875" style="2" customWidth="1"/>
    <col min="8722" max="8725" width="0" style="2" hidden="1"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0" style="2" hidden="1" customWidth="1"/>
    <col min="8963" max="8963" width="18.6640625" style="2" bestFit="1" customWidth="1"/>
    <col min="8964" max="8964" width="25.5546875" style="2" bestFit="1" customWidth="1"/>
    <col min="8965" max="8965" width="16" style="2" customWidth="1"/>
    <col min="8966" max="8970" width="0" style="2" hidden="1" customWidth="1"/>
    <col min="8971" max="8971" width="12.44140625" style="2" customWidth="1"/>
    <col min="8972" max="8972" width="9" style="2" customWidth="1"/>
    <col min="8973" max="8973" width="10.33203125" style="2" customWidth="1"/>
    <col min="8974" max="8974" width="12.88671875" style="2" customWidth="1"/>
    <col min="8975" max="8975" width="12.109375" style="2" customWidth="1"/>
    <col min="8976" max="8976" width="12.6640625" style="2" customWidth="1"/>
    <col min="8977" max="8977" width="15.88671875" style="2" customWidth="1"/>
    <col min="8978" max="8981" width="0" style="2" hidden="1"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0" style="2" hidden="1" customWidth="1"/>
    <col min="9219" max="9219" width="18.6640625" style="2" bestFit="1" customWidth="1"/>
    <col min="9220" max="9220" width="25.5546875" style="2" bestFit="1" customWidth="1"/>
    <col min="9221" max="9221" width="16" style="2" customWidth="1"/>
    <col min="9222" max="9226" width="0" style="2" hidden="1" customWidth="1"/>
    <col min="9227" max="9227" width="12.44140625" style="2" customWidth="1"/>
    <col min="9228" max="9228" width="9" style="2" customWidth="1"/>
    <col min="9229" max="9229" width="10.33203125" style="2" customWidth="1"/>
    <col min="9230" max="9230" width="12.88671875" style="2" customWidth="1"/>
    <col min="9231" max="9231" width="12.109375" style="2" customWidth="1"/>
    <col min="9232" max="9232" width="12.6640625" style="2" customWidth="1"/>
    <col min="9233" max="9233" width="15.88671875" style="2" customWidth="1"/>
    <col min="9234" max="9237" width="0" style="2" hidden="1"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0" style="2" hidden="1" customWidth="1"/>
    <col min="9475" max="9475" width="18.6640625" style="2" bestFit="1" customWidth="1"/>
    <col min="9476" max="9476" width="25.5546875" style="2" bestFit="1" customWidth="1"/>
    <col min="9477" max="9477" width="16" style="2" customWidth="1"/>
    <col min="9478" max="9482" width="0" style="2" hidden="1" customWidth="1"/>
    <col min="9483" max="9483" width="12.44140625" style="2" customWidth="1"/>
    <col min="9484" max="9484" width="9" style="2" customWidth="1"/>
    <col min="9485" max="9485" width="10.33203125" style="2" customWidth="1"/>
    <col min="9486" max="9486" width="12.88671875" style="2" customWidth="1"/>
    <col min="9487" max="9487" width="12.109375" style="2" customWidth="1"/>
    <col min="9488" max="9488" width="12.6640625" style="2" customWidth="1"/>
    <col min="9489" max="9489" width="15.88671875" style="2" customWidth="1"/>
    <col min="9490" max="9493" width="0" style="2" hidden="1"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0" style="2" hidden="1" customWidth="1"/>
    <col min="9731" max="9731" width="18.6640625" style="2" bestFit="1" customWidth="1"/>
    <col min="9732" max="9732" width="25.5546875" style="2" bestFit="1" customWidth="1"/>
    <col min="9733" max="9733" width="16" style="2" customWidth="1"/>
    <col min="9734" max="9738" width="0" style="2" hidden="1" customWidth="1"/>
    <col min="9739" max="9739" width="12.44140625" style="2" customWidth="1"/>
    <col min="9740" max="9740" width="9" style="2" customWidth="1"/>
    <col min="9741" max="9741" width="10.33203125" style="2" customWidth="1"/>
    <col min="9742" max="9742" width="12.88671875" style="2" customWidth="1"/>
    <col min="9743" max="9743" width="12.109375" style="2" customWidth="1"/>
    <col min="9744" max="9744" width="12.6640625" style="2" customWidth="1"/>
    <col min="9745" max="9745" width="15.88671875" style="2" customWidth="1"/>
    <col min="9746" max="9749" width="0" style="2" hidden="1"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0" style="2" hidden="1" customWidth="1"/>
    <col min="9987" max="9987" width="18.6640625" style="2" bestFit="1" customWidth="1"/>
    <col min="9988" max="9988" width="25.5546875" style="2" bestFit="1" customWidth="1"/>
    <col min="9989" max="9989" width="16" style="2" customWidth="1"/>
    <col min="9990" max="9994" width="0" style="2" hidden="1" customWidth="1"/>
    <col min="9995" max="9995" width="12.44140625" style="2" customWidth="1"/>
    <col min="9996" max="9996" width="9" style="2" customWidth="1"/>
    <col min="9997" max="9997" width="10.33203125" style="2" customWidth="1"/>
    <col min="9998" max="9998" width="12.88671875" style="2" customWidth="1"/>
    <col min="9999" max="9999" width="12.109375" style="2" customWidth="1"/>
    <col min="10000" max="10000" width="12.6640625" style="2" customWidth="1"/>
    <col min="10001" max="10001" width="15.88671875" style="2" customWidth="1"/>
    <col min="10002" max="10005" width="0" style="2" hidden="1"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0" style="2" hidden="1" customWidth="1"/>
    <col min="10243" max="10243" width="18.6640625" style="2" bestFit="1" customWidth="1"/>
    <col min="10244" max="10244" width="25.5546875" style="2" bestFit="1" customWidth="1"/>
    <col min="10245" max="10245" width="16" style="2" customWidth="1"/>
    <col min="10246" max="10250" width="0" style="2" hidden="1" customWidth="1"/>
    <col min="10251" max="10251" width="12.44140625" style="2" customWidth="1"/>
    <col min="10252" max="10252" width="9" style="2" customWidth="1"/>
    <col min="10253" max="10253" width="10.33203125" style="2" customWidth="1"/>
    <col min="10254" max="10254" width="12.88671875" style="2" customWidth="1"/>
    <col min="10255" max="10255" width="12.109375" style="2" customWidth="1"/>
    <col min="10256" max="10256" width="12.6640625" style="2" customWidth="1"/>
    <col min="10257" max="10257" width="15.88671875" style="2" customWidth="1"/>
    <col min="10258" max="10261" width="0" style="2" hidden="1"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0" style="2" hidden="1" customWidth="1"/>
    <col min="10499" max="10499" width="18.6640625" style="2" bestFit="1" customWidth="1"/>
    <col min="10500" max="10500" width="25.5546875" style="2" bestFit="1" customWidth="1"/>
    <col min="10501" max="10501" width="16" style="2" customWidth="1"/>
    <col min="10502" max="10506" width="0" style="2" hidden="1" customWidth="1"/>
    <col min="10507" max="10507" width="12.44140625" style="2" customWidth="1"/>
    <col min="10508" max="10508" width="9" style="2" customWidth="1"/>
    <col min="10509" max="10509" width="10.33203125" style="2" customWidth="1"/>
    <col min="10510" max="10510" width="12.88671875" style="2" customWidth="1"/>
    <col min="10511" max="10511" width="12.109375" style="2" customWidth="1"/>
    <col min="10512" max="10512" width="12.6640625" style="2" customWidth="1"/>
    <col min="10513" max="10513" width="15.88671875" style="2" customWidth="1"/>
    <col min="10514" max="10517" width="0" style="2" hidden="1"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0" style="2" hidden="1" customWidth="1"/>
    <col min="10755" max="10755" width="18.6640625" style="2" bestFit="1" customWidth="1"/>
    <col min="10756" max="10756" width="25.5546875" style="2" bestFit="1" customWidth="1"/>
    <col min="10757" max="10757" width="16" style="2" customWidth="1"/>
    <col min="10758" max="10762" width="0" style="2" hidden="1" customWidth="1"/>
    <col min="10763" max="10763" width="12.44140625" style="2" customWidth="1"/>
    <col min="10764" max="10764" width="9" style="2" customWidth="1"/>
    <col min="10765" max="10765" width="10.33203125" style="2" customWidth="1"/>
    <col min="10766" max="10766" width="12.88671875" style="2" customWidth="1"/>
    <col min="10767" max="10767" width="12.109375" style="2" customWidth="1"/>
    <col min="10768" max="10768" width="12.6640625" style="2" customWidth="1"/>
    <col min="10769" max="10769" width="15.88671875" style="2" customWidth="1"/>
    <col min="10770" max="10773" width="0" style="2" hidden="1"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0" style="2" hidden="1" customWidth="1"/>
    <col min="11011" max="11011" width="18.6640625" style="2" bestFit="1" customWidth="1"/>
    <col min="11012" max="11012" width="25.5546875" style="2" bestFit="1" customWidth="1"/>
    <col min="11013" max="11013" width="16" style="2" customWidth="1"/>
    <col min="11014" max="11018" width="0" style="2" hidden="1" customWidth="1"/>
    <col min="11019" max="11019" width="12.44140625" style="2" customWidth="1"/>
    <col min="11020" max="11020" width="9" style="2" customWidth="1"/>
    <col min="11021" max="11021" width="10.33203125" style="2" customWidth="1"/>
    <col min="11022" max="11022" width="12.88671875" style="2" customWidth="1"/>
    <col min="11023" max="11023" width="12.109375" style="2" customWidth="1"/>
    <col min="11024" max="11024" width="12.6640625" style="2" customWidth="1"/>
    <col min="11025" max="11025" width="15.88671875" style="2" customWidth="1"/>
    <col min="11026" max="11029" width="0" style="2" hidden="1"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0" style="2" hidden="1" customWidth="1"/>
    <col min="11267" max="11267" width="18.6640625" style="2" bestFit="1" customWidth="1"/>
    <col min="11268" max="11268" width="25.5546875" style="2" bestFit="1" customWidth="1"/>
    <col min="11269" max="11269" width="16" style="2" customWidth="1"/>
    <col min="11270" max="11274" width="0" style="2" hidden="1" customWidth="1"/>
    <col min="11275" max="11275" width="12.44140625" style="2" customWidth="1"/>
    <col min="11276" max="11276" width="9" style="2" customWidth="1"/>
    <col min="11277" max="11277" width="10.33203125" style="2" customWidth="1"/>
    <col min="11278" max="11278" width="12.88671875" style="2" customWidth="1"/>
    <col min="11279" max="11279" width="12.109375" style="2" customWidth="1"/>
    <col min="11280" max="11280" width="12.6640625" style="2" customWidth="1"/>
    <col min="11281" max="11281" width="15.88671875" style="2" customWidth="1"/>
    <col min="11282" max="11285" width="0" style="2" hidden="1"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0" style="2" hidden="1" customWidth="1"/>
    <col min="11523" max="11523" width="18.6640625" style="2" bestFit="1" customWidth="1"/>
    <col min="11524" max="11524" width="25.5546875" style="2" bestFit="1" customWidth="1"/>
    <col min="11525" max="11525" width="16" style="2" customWidth="1"/>
    <col min="11526" max="11530" width="0" style="2" hidden="1" customWidth="1"/>
    <col min="11531" max="11531" width="12.44140625" style="2" customWidth="1"/>
    <col min="11532" max="11532" width="9" style="2" customWidth="1"/>
    <col min="11533" max="11533" width="10.33203125" style="2" customWidth="1"/>
    <col min="11534" max="11534" width="12.88671875" style="2" customWidth="1"/>
    <col min="11535" max="11535" width="12.109375" style="2" customWidth="1"/>
    <col min="11536" max="11536" width="12.6640625" style="2" customWidth="1"/>
    <col min="11537" max="11537" width="15.88671875" style="2" customWidth="1"/>
    <col min="11538" max="11541" width="0" style="2" hidden="1"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0" style="2" hidden="1" customWidth="1"/>
    <col min="11779" max="11779" width="18.6640625" style="2" bestFit="1" customWidth="1"/>
    <col min="11780" max="11780" width="25.5546875" style="2" bestFit="1" customWidth="1"/>
    <col min="11781" max="11781" width="16" style="2" customWidth="1"/>
    <col min="11782" max="11786" width="0" style="2" hidden="1" customWidth="1"/>
    <col min="11787" max="11787" width="12.44140625" style="2" customWidth="1"/>
    <col min="11788" max="11788" width="9" style="2" customWidth="1"/>
    <col min="11789" max="11789" width="10.33203125" style="2" customWidth="1"/>
    <col min="11790" max="11790" width="12.88671875" style="2" customWidth="1"/>
    <col min="11791" max="11791" width="12.109375" style="2" customWidth="1"/>
    <col min="11792" max="11792" width="12.6640625" style="2" customWidth="1"/>
    <col min="11793" max="11793" width="15.88671875" style="2" customWidth="1"/>
    <col min="11794" max="11797" width="0" style="2" hidden="1"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0" style="2" hidden="1" customWidth="1"/>
    <col min="12035" max="12035" width="18.6640625" style="2" bestFit="1" customWidth="1"/>
    <col min="12036" max="12036" width="25.5546875" style="2" bestFit="1" customWidth="1"/>
    <col min="12037" max="12037" width="16" style="2" customWidth="1"/>
    <col min="12038" max="12042" width="0" style="2" hidden="1" customWidth="1"/>
    <col min="12043" max="12043" width="12.44140625" style="2" customWidth="1"/>
    <col min="12044" max="12044" width="9" style="2" customWidth="1"/>
    <col min="12045" max="12045" width="10.33203125" style="2" customWidth="1"/>
    <col min="12046" max="12046" width="12.88671875" style="2" customWidth="1"/>
    <col min="12047" max="12047" width="12.109375" style="2" customWidth="1"/>
    <col min="12048" max="12048" width="12.6640625" style="2" customWidth="1"/>
    <col min="12049" max="12049" width="15.88671875" style="2" customWidth="1"/>
    <col min="12050" max="12053" width="0" style="2" hidden="1"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0" style="2" hidden="1" customWidth="1"/>
    <col min="12291" max="12291" width="18.6640625" style="2" bestFit="1" customWidth="1"/>
    <col min="12292" max="12292" width="25.5546875" style="2" bestFit="1" customWidth="1"/>
    <col min="12293" max="12293" width="16" style="2" customWidth="1"/>
    <col min="12294" max="12298" width="0" style="2" hidden="1" customWidth="1"/>
    <col min="12299" max="12299" width="12.44140625" style="2" customWidth="1"/>
    <col min="12300" max="12300" width="9" style="2" customWidth="1"/>
    <col min="12301" max="12301" width="10.33203125" style="2" customWidth="1"/>
    <col min="12302" max="12302" width="12.88671875" style="2" customWidth="1"/>
    <col min="12303" max="12303" width="12.109375" style="2" customWidth="1"/>
    <col min="12304" max="12304" width="12.6640625" style="2" customWidth="1"/>
    <col min="12305" max="12305" width="15.88671875" style="2" customWidth="1"/>
    <col min="12306" max="12309" width="0" style="2" hidden="1"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0" style="2" hidden="1" customWidth="1"/>
    <col min="12547" max="12547" width="18.6640625" style="2" bestFit="1" customWidth="1"/>
    <col min="12548" max="12548" width="25.5546875" style="2" bestFit="1" customWidth="1"/>
    <col min="12549" max="12549" width="16" style="2" customWidth="1"/>
    <col min="12550" max="12554" width="0" style="2" hidden="1" customWidth="1"/>
    <col min="12555" max="12555" width="12.44140625" style="2" customWidth="1"/>
    <col min="12556" max="12556" width="9" style="2" customWidth="1"/>
    <col min="12557" max="12557" width="10.33203125" style="2" customWidth="1"/>
    <col min="12558" max="12558" width="12.88671875" style="2" customWidth="1"/>
    <col min="12559" max="12559" width="12.109375" style="2" customWidth="1"/>
    <col min="12560" max="12560" width="12.6640625" style="2" customWidth="1"/>
    <col min="12561" max="12561" width="15.88671875" style="2" customWidth="1"/>
    <col min="12562" max="12565" width="0" style="2" hidden="1"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0" style="2" hidden="1" customWidth="1"/>
    <col min="12803" max="12803" width="18.6640625" style="2" bestFit="1" customWidth="1"/>
    <col min="12804" max="12804" width="25.5546875" style="2" bestFit="1" customWidth="1"/>
    <col min="12805" max="12805" width="16" style="2" customWidth="1"/>
    <col min="12806" max="12810" width="0" style="2" hidden="1" customWidth="1"/>
    <col min="12811" max="12811" width="12.44140625" style="2" customWidth="1"/>
    <col min="12812" max="12812" width="9" style="2" customWidth="1"/>
    <col min="12813" max="12813" width="10.33203125" style="2" customWidth="1"/>
    <col min="12814" max="12814" width="12.88671875" style="2" customWidth="1"/>
    <col min="12815" max="12815" width="12.109375" style="2" customWidth="1"/>
    <col min="12816" max="12816" width="12.6640625" style="2" customWidth="1"/>
    <col min="12817" max="12817" width="15.88671875" style="2" customWidth="1"/>
    <col min="12818" max="12821" width="0" style="2" hidden="1"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0" style="2" hidden="1" customWidth="1"/>
    <col min="13059" max="13059" width="18.6640625" style="2" bestFit="1" customWidth="1"/>
    <col min="13060" max="13060" width="25.5546875" style="2" bestFit="1" customWidth="1"/>
    <col min="13061" max="13061" width="16" style="2" customWidth="1"/>
    <col min="13062" max="13066" width="0" style="2" hidden="1" customWidth="1"/>
    <col min="13067" max="13067" width="12.44140625" style="2" customWidth="1"/>
    <col min="13068" max="13068" width="9" style="2" customWidth="1"/>
    <col min="13069" max="13069" width="10.33203125" style="2" customWidth="1"/>
    <col min="13070" max="13070" width="12.88671875" style="2" customWidth="1"/>
    <col min="13071" max="13071" width="12.109375" style="2" customWidth="1"/>
    <col min="13072" max="13072" width="12.6640625" style="2" customWidth="1"/>
    <col min="13073" max="13073" width="15.88671875" style="2" customWidth="1"/>
    <col min="13074" max="13077" width="0" style="2" hidden="1"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0" style="2" hidden="1" customWidth="1"/>
    <col min="13315" max="13315" width="18.6640625" style="2" bestFit="1" customWidth="1"/>
    <col min="13316" max="13316" width="25.5546875" style="2" bestFit="1" customWidth="1"/>
    <col min="13317" max="13317" width="16" style="2" customWidth="1"/>
    <col min="13318" max="13322" width="0" style="2" hidden="1" customWidth="1"/>
    <col min="13323" max="13323" width="12.44140625" style="2" customWidth="1"/>
    <col min="13324" max="13324" width="9" style="2" customWidth="1"/>
    <col min="13325" max="13325" width="10.33203125" style="2" customWidth="1"/>
    <col min="13326" max="13326" width="12.88671875" style="2" customWidth="1"/>
    <col min="13327" max="13327" width="12.109375" style="2" customWidth="1"/>
    <col min="13328" max="13328" width="12.6640625" style="2" customWidth="1"/>
    <col min="13329" max="13329" width="15.88671875" style="2" customWidth="1"/>
    <col min="13330" max="13333" width="0" style="2" hidden="1"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0" style="2" hidden="1" customWidth="1"/>
    <col min="13571" max="13571" width="18.6640625" style="2" bestFit="1" customWidth="1"/>
    <col min="13572" max="13572" width="25.5546875" style="2" bestFit="1" customWidth="1"/>
    <col min="13573" max="13573" width="16" style="2" customWidth="1"/>
    <col min="13574" max="13578" width="0" style="2" hidden="1" customWidth="1"/>
    <col min="13579" max="13579" width="12.44140625" style="2" customWidth="1"/>
    <col min="13580" max="13580" width="9" style="2" customWidth="1"/>
    <col min="13581" max="13581" width="10.33203125" style="2" customWidth="1"/>
    <col min="13582" max="13582" width="12.88671875" style="2" customWidth="1"/>
    <col min="13583" max="13583" width="12.109375" style="2" customWidth="1"/>
    <col min="13584" max="13584" width="12.6640625" style="2" customWidth="1"/>
    <col min="13585" max="13585" width="15.88671875" style="2" customWidth="1"/>
    <col min="13586" max="13589" width="0" style="2" hidden="1"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0" style="2" hidden="1" customWidth="1"/>
    <col min="13827" max="13827" width="18.6640625" style="2" bestFit="1" customWidth="1"/>
    <col min="13828" max="13828" width="25.5546875" style="2" bestFit="1" customWidth="1"/>
    <col min="13829" max="13829" width="16" style="2" customWidth="1"/>
    <col min="13830" max="13834" width="0" style="2" hidden="1" customWidth="1"/>
    <col min="13835" max="13835" width="12.44140625" style="2" customWidth="1"/>
    <col min="13836" max="13836" width="9" style="2" customWidth="1"/>
    <col min="13837" max="13837" width="10.33203125" style="2" customWidth="1"/>
    <col min="13838" max="13838" width="12.88671875" style="2" customWidth="1"/>
    <col min="13839" max="13839" width="12.109375" style="2" customWidth="1"/>
    <col min="13840" max="13840" width="12.6640625" style="2" customWidth="1"/>
    <col min="13841" max="13841" width="15.88671875" style="2" customWidth="1"/>
    <col min="13842" max="13845" width="0" style="2" hidden="1"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0" style="2" hidden="1" customWidth="1"/>
    <col min="14083" max="14083" width="18.6640625" style="2" bestFit="1" customWidth="1"/>
    <col min="14084" max="14084" width="25.5546875" style="2" bestFit="1" customWidth="1"/>
    <col min="14085" max="14085" width="16" style="2" customWidth="1"/>
    <col min="14086" max="14090" width="0" style="2" hidden="1" customWidth="1"/>
    <col min="14091" max="14091" width="12.44140625" style="2" customWidth="1"/>
    <col min="14092" max="14092" width="9" style="2" customWidth="1"/>
    <col min="14093" max="14093" width="10.33203125" style="2" customWidth="1"/>
    <col min="14094" max="14094" width="12.88671875" style="2" customWidth="1"/>
    <col min="14095" max="14095" width="12.109375" style="2" customWidth="1"/>
    <col min="14096" max="14096" width="12.6640625" style="2" customWidth="1"/>
    <col min="14097" max="14097" width="15.88671875" style="2" customWidth="1"/>
    <col min="14098" max="14101" width="0" style="2" hidden="1"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0" style="2" hidden="1" customWidth="1"/>
    <col min="14339" max="14339" width="18.6640625" style="2" bestFit="1" customWidth="1"/>
    <col min="14340" max="14340" width="25.5546875" style="2" bestFit="1" customWidth="1"/>
    <col min="14341" max="14341" width="16" style="2" customWidth="1"/>
    <col min="14342" max="14346" width="0" style="2" hidden="1" customWidth="1"/>
    <col min="14347" max="14347" width="12.44140625" style="2" customWidth="1"/>
    <col min="14348" max="14348" width="9" style="2" customWidth="1"/>
    <col min="14349" max="14349" width="10.33203125" style="2" customWidth="1"/>
    <col min="14350" max="14350" width="12.88671875" style="2" customWidth="1"/>
    <col min="14351" max="14351" width="12.109375" style="2" customWidth="1"/>
    <col min="14352" max="14352" width="12.6640625" style="2" customWidth="1"/>
    <col min="14353" max="14353" width="15.88671875" style="2" customWidth="1"/>
    <col min="14354" max="14357" width="0" style="2" hidden="1"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0" style="2" hidden="1" customWidth="1"/>
    <col min="14595" max="14595" width="18.6640625" style="2" bestFit="1" customWidth="1"/>
    <col min="14596" max="14596" width="25.5546875" style="2" bestFit="1" customWidth="1"/>
    <col min="14597" max="14597" width="16" style="2" customWidth="1"/>
    <col min="14598" max="14602" width="0" style="2" hidden="1" customWidth="1"/>
    <col min="14603" max="14603" width="12.44140625" style="2" customWidth="1"/>
    <col min="14604" max="14604" width="9" style="2" customWidth="1"/>
    <col min="14605" max="14605" width="10.33203125" style="2" customWidth="1"/>
    <col min="14606" max="14606" width="12.88671875" style="2" customWidth="1"/>
    <col min="14607" max="14607" width="12.109375" style="2" customWidth="1"/>
    <col min="14608" max="14608" width="12.6640625" style="2" customWidth="1"/>
    <col min="14609" max="14609" width="15.88671875" style="2" customWidth="1"/>
    <col min="14610" max="14613" width="0" style="2" hidden="1"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0" style="2" hidden="1" customWidth="1"/>
    <col min="14851" max="14851" width="18.6640625" style="2" bestFit="1" customWidth="1"/>
    <col min="14852" max="14852" width="25.5546875" style="2" bestFit="1" customWidth="1"/>
    <col min="14853" max="14853" width="16" style="2" customWidth="1"/>
    <col min="14854" max="14858" width="0" style="2" hidden="1" customWidth="1"/>
    <col min="14859" max="14859" width="12.44140625" style="2" customWidth="1"/>
    <col min="14860" max="14860" width="9" style="2" customWidth="1"/>
    <col min="14861" max="14861" width="10.33203125" style="2" customWidth="1"/>
    <col min="14862" max="14862" width="12.88671875" style="2" customWidth="1"/>
    <col min="14863" max="14863" width="12.109375" style="2" customWidth="1"/>
    <col min="14864" max="14864" width="12.6640625" style="2" customWidth="1"/>
    <col min="14865" max="14865" width="15.88671875" style="2" customWidth="1"/>
    <col min="14866" max="14869" width="0" style="2" hidden="1"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0" style="2" hidden="1" customWidth="1"/>
    <col min="15107" max="15107" width="18.6640625" style="2" bestFit="1" customWidth="1"/>
    <col min="15108" max="15108" width="25.5546875" style="2" bestFit="1" customWidth="1"/>
    <col min="15109" max="15109" width="16" style="2" customWidth="1"/>
    <col min="15110" max="15114" width="0" style="2" hidden="1" customWidth="1"/>
    <col min="15115" max="15115" width="12.44140625" style="2" customWidth="1"/>
    <col min="15116" max="15116" width="9" style="2" customWidth="1"/>
    <col min="15117" max="15117" width="10.33203125" style="2" customWidth="1"/>
    <col min="15118" max="15118" width="12.88671875" style="2" customWidth="1"/>
    <col min="15119" max="15119" width="12.109375" style="2" customWidth="1"/>
    <col min="15120" max="15120" width="12.6640625" style="2" customWidth="1"/>
    <col min="15121" max="15121" width="15.88671875" style="2" customWidth="1"/>
    <col min="15122" max="15125" width="0" style="2" hidden="1"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0" style="2" hidden="1" customWidth="1"/>
    <col min="15363" max="15363" width="18.6640625" style="2" bestFit="1" customWidth="1"/>
    <col min="15364" max="15364" width="25.5546875" style="2" bestFit="1" customWidth="1"/>
    <col min="15365" max="15365" width="16" style="2" customWidth="1"/>
    <col min="15366" max="15370" width="0" style="2" hidden="1" customWidth="1"/>
    <col min="15371" max="15371" width="12.44140625" style="2" customWidth="1"/>
    <col min="15372" max="15372" width="9" style="2" customWidth="1"/>
    <col min="15373" max="15373" width="10.33203125" style="2" customWidth="1"/>
    <col min="15374" max="15374" width="12.88671875" style="2" customWidth="1"/>
    <col min="15375" max="15375" width="12.109375" style="2" customWidth="1"/>
    <col min="15376" max="15376" width="12.6640625" style="2" customWidth="1"/>
    <col min="15377" max="15377" width="15.88671875" style="2" customWidth="1"/>
    <col min="15378" max="15381" width="0" style="2" hidden="1"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0" style="2" hidden="1" customWidth="1"/>
    <col min="15619" max="15619" width="18.6640625" style="2" bestFit="1" customWidth="1"/>
    <col min="15620" max="15620" width="25.5546875" style="2" bestFit="1" customWidth="1"/>
    <col min="15621" max="15621" width="16" style="2" customWidth="1"/>
    <col min="15622" max="15626" width="0" style="2" hidden="1" customWidth="1"/>
    <col min="15627" max="15627" width="12.44140625" style="2" customWidth="1"/>
    <col min="15628" max="15628" width="9" style="2" customWidth="1"/>
    <col min="15629" max="15629" width="10.33203125" style="2" customWidth="1"/>
    <col min="15630" max="15630" width="12.88671875" style="2" customWidth="1"/>
    <col min="15631" max="15631" width="12.109375" style="2" customWidth="1"/>
    <col min="15632" max="15632" width="12.6640625" style="2" customWidth="1"/>
    <col min="15633" max="15633" width="15.88671875" style="2" customWidth="1"/>
    <col min="15634" max="15637" width="0" style="2" hidden="1"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0" style="2" hidden="1" customWidth="1"/>
    <col min="15875" max="15875" width="18.6640625" style="2" bestFit="1" customWidth="1"/>
    <col min="15876" max="15876" width="25.5546875" style="2" bestFit="1" customWidth="1"/>
    <col min="15877" max="15877" width="16" style="2" customWidth="1"/>
    <col min="15878" max="15882" width="0" style="2" hidden="1" customWidth="1"/>
    <col min="15883" max="15883" width="12.44140625" style="2" customWidth="1"/>
    <col min="15884" max="15884" width="9" style="2" customWidth="1"/>
    <col min="15885" max="15885" width="10.33203125" style="2" customWidth="1"/>
    <col min="15886" max="15886" width="12.88671875" style="2" customWidth="1"/>
    <col min="15887" max="15887" width="12.109375" style="2" customWidth="1"/>
    <col min="15888" max="15888" width="12.6640625" style="2" customWidth="1"/>
    <col min="15889" max="15889" width="15.88671875" style="2" customWidth="1"/>
    <col min="15890" max="15893" width="0" style="2" hidden="1"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0" style="2" hidden="1" customWidth="1"/>
    <col min="16131" max="16131" width="18.6640625" style="2" bestFit="1" customWidth="1"/>
    <col min="16132" max="16132" width="25.5546875" style="2" bestFit="1" customWidth="1"/>
    <col min="16133" max="16133" width="16" style="2" customWidth="1"/>
    <col min="16134" max="16138" width="0" style="2" hidden="1" customWidth="1"/>
    <col min="16139" max="16139" width="12.44140625" style="2" customWidth="1"/>
    <col min="16140" max="16140" width="9" style="2" customWidth="1"/>
    <col min="16141" max="16141" width="10.33203125" style="2" customWidth="1"/>
    <col min="16142" max="16142" width="12.88671875" style="2" customWidth="1"/>
    <col min="16143" max="16143" width="12.109375" style="2" customWidth="1"/>
    <col min="16144" max="16144" width="12.6640625" style="2" customWidth="1"/>
    <col min="16145" max="16145" width="15.88671875" style="2" customWidth="1"/>
    <col min="16146" max="16149" width="0" style="2" hidden="1"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8" customFormat="1" ht="78.599999999999994" thickTop="1" x14ac:dyDescent="0.3">
      <c r="A6" s="7" t="s">
        <v>3</v>
      </c>
      <c r="B6" s="8" t="s">
        <v>4</v>
      </c>
      <c r="C6" s="8" t="s">
        <v>5</v>
      </c>
      <c r="D6" s="8" t="s">
        <v>6</v>
      </c>
      <c r="E6" s="8" t="s">
        <v>7</v>
      </c>
      <c r="F6" s="8" t="s">
        <v>8</v>
      </c>
      <c r="G6" s="8" t="s">
        <v>9</v>
      </c>
      <c r="H6" s="8" t="s">
        <v>10</v>
      </c>
      <c r="I6" s="8" t="s">
        <v>11</v>
      </c>
      <c r="J6" s="9" t="s">
        <v>12</v>
      </c>
      <c r="K6" s="10" t="s">
        <v>13</v>
      </c>
      <c r="L6" s="11" t="s">
        <v>14</v>
      </c>
      <c r="M6" s="11" t="s">
        <v>15</v>
      </c>
      <c r="N6" s="11" t="s">
        <v>16</v>
      </c>
      <c r="O6" s="11" t="s">
        <v>17</v>
      </c>
      <c r="P6" s="12" t="s">
        <v>18</v>
      </c>
      <c r="Q6" s="13" t="s">
        <v>19</v>
      </c>
      <c r="R6" s="13" t="s">
        <v>14</v>
      </c>
      <c r="S6" s="13" t="s">
        <v>15</v>
      </c>
      <c r="T6" s="13" t="s">
        <v>16</v>
      </c>
      <c r="U6" s="13" t="s">
        <v>17</v>
      </c>
      <c r="V6" s="14" t="s">
        <v>20</v>
      </c>
      <c r="W6" s="13" t="s">
        <v>21</v>
      </c>
      <c r="X6" s="13" t="s">
        <v>14</v>
      </c>
      <c r="Y6" s="13" t="s">
        <v>15</v>
      </c>
      <c r="Z6" s="13" t="s">
        <v>16</v>
      </c>
      <c r="AA6" s="13" t="s">
        <v>17</v>
      </c>
      <c r="AB6" s="13" t="s">
        <v>22</v>
      </c>
      <c r="AC6" s="15" t="s">
        <v>23</v>
      </c>
      <c r="AD6" s="16" t="s">
        <v>24</v>
      </c>
      <c r="AE6" s="16" t="s">
        <v>25</v>
      </c>
      <c r="AF6" s="17" t="s">
        <v>26</v>
      </c>
    </row>
    <row r="7" spans="1:33" x14ac:dyDescent="0.3">
      <c r="A7" s="19">
        <v>1</v>
      </c>
      <c r="B7" s="20" t="s">
        <v>27</v>
      </c>
      <c r="C7" s="21" t="s">
        <v>28</v>
      </c>
      <c r="D7" s="21" t="s">
        <v>29</v>
      </c>
      <c r="E7" s="22" t="s">
        <v>30</v>
      </c>
      <c r="F7" s="23">
        <f>VLOOKUP(B7,NomLicenceClub,2,FALSE)</f>
        <v>154178</v>
      </c>
      <c r="G7" s="21" t="s">
        <v>31</v>
      </c>
      <c r="H7" s="23">
        <v>1</v>
      </c>
      <c r="I7" s="21">
        <v>2022</v>
      </c>
      <c r="J7" s="24">
        <v>1.3</v>
      </c>
      <c r="K7" s="25">
        <v>10</v>
      </c>
      <c r="L7" s="25">
        <v>95</v>
      </c>
      <c r="M7" s="25">
        <v>48</v>
      </c>
      <c r="N7" s="26">
        <v>2.5</v>
      </c>
      <c r="O7" s="27">
        <v>9</v>
      </c>
      <c r="P7" s="28">
        <f>L7/M7</f>
        <v>1.9791666666666667</v>
      </c>
      <c r="Q7" s="25"/>
      <c r="R7" s="25"/>
      <c r="S7" s="25"/>
      <c r="T7" s="26"/>
      <c r="U7" s="27"/>
      <c r="V7" s="29" t="e">
        <f>R7/S7</f>
        <v>#DIV/0!</v>
      </c>
      <c r="W7" s="25"/>
      <c r="X7" s="25"/>
      <c r="Y7" s="25"/>
      <c r="Z7" s="26"/>
      <c r="AA7" s="27"/>
      <c r="AB7" s="30" t="e">
        <f>X7/Y7</f>
        <v>#DIV/0!</v>
      </c>
      <c r="AC7" s="31">
        <f>IF(COUNTA(K7,Q7,W7)&lt;3,SUM(K7,Q7,W7),(SUM(K7,Q7,W7)-MIN(K7,Q7,W7)))</f>
        <v>10</v>
      </c>
      <c r="AD7" s="29">
        <f>SUM(L7,R7,X7)/SUM(M7,S7,Y7)</f>
        <v>1.9791666666666667</v>
      </c>
      <c r="AE7" s="29">
        <f>MAX(N7,T7,Z7)</f>
        <v>2.5</v>
      </c>
      <c r="AF7" s="32">
        <f>MAX(O7,U7,AA7)</f>
        <v>9</v>
      </c>
    </row>
    <row r="8" spans="1:33" x14ac:dyDescent="0.3">
      <c r="A8" s="19">
        <v>1</v>
      </c>
      <c r="B8" s="20" t="s">
        <v>32</v>
      </c>
      <c r="C8" s="21" t="s">
        <v>33</v>
      </c>
      <c r="D8" s="21" t="s">
        <v>34</v>
      </c>
      <c r="E8" s="22" t="s">
        <v>35</v>
      </c>
      <c r="F8" s="23">
        <f>VLOOKUP(B8,NomLicenceClub,2,FALSE)</f>
        <v>168882</v>
      </c>
      <c r="G8" s="21" t="s">
        <v>31</v>
      </c>
      <c r="H8" s="23">
        <v>1</v>
      </c>
      <c r="I8" s="21">
        <v>2022</v>
      </c>
      <c r="J8" s="24">
        <v>1.1000000000000001</v>
      </c>
      <c r="K8" s="25">
        <v>10</v>
      </c>
      <c r="L8" s="25">
        <v>100</v>
      </c>
      <c r="M8" s="25">
        <v>63</v>
      </c>
      <c r="N8" s="26">
        <v>1.6129032258064515</v>
      </c>
      <c r="O8" s="27">
        <v>11</v>
      </c>
      <c r="P8" s="28">
        <f>L8/M8</f>
        <v>1.5873015873015872</v>
      </c>
      <c r="Q8" s="33"/>
      <c r="R8" s="33"/>
      <c r="S8" s="33"/>
      <c r="T8" s="33"/>
      <c r="U8" s="33"/>
      <c r="V8" s="29" t="e">
        <f>R8/S8</f>
        <v>#DIV/0!</v>
      </c>
      <c r="W8" s="34"/>
      <c r="X8" s="30"/>
      <c r="Y8" s="30"/>
      <c r="Z8" s="30"/>
      <c r="AA8" s="30"/>
      <c r="AB8" s="30" t="e">
        <f>X8/Y8</f>
        <v>#DIV/0!</v>
      </c>
      <c r="AC8" s="31">
        <f>IF(COUNTA(K8,Q8,W8)&lt;3,SUM(K8,Q8,W8),(SUM(K8,Q8,W8)-MIN(K8,Q8,W8)))</f>
        <v>10</v>
      </c>
      <c r="AD8" s="29">
        <f>SUM(L8,R8,X8)/SUM(M8,S8,Y8)</f>
        <v>1.5873015873015872</v>
      </c>
      <c r="AE8" s="29">
        <f>MAX(N8,T8,Z8)</f>
        <v>1.6129032258064515</v>
      </c>
      <c r="AF8" s="32">
        <f>MAX(O8,U8,AA8)</f>
        <v>11</v>
      </c>
    </row>
    <row r="9" spans="1:33" x14ac:dyDescent="0.3">
      <c r="A9" s="23">
        <v>1</v>
      </c>
      <c r="B9" s="20" t="s">
        <v>36</v>
      </c>
      <c r="C9" s="22" t="s">
        <v>37</v>
      </c>
      <c r="D9" s="21" t="s">
        <v>38</v>
      </c>
      <c r="E9" s="22" t="s">
        <v>35</v>
      </c>
      <c r="F9" s="23">
        <f>VLOOKUP(B9,NomLicenceClub,2,FALSE)</f>
        <v>12883</v>
      </c>
      <c r="G9" s="21" t="s">
        <v>31</v>
      </c>
      <c r="H9" s="23">
        <v>1</v>
      </c>
      <c r="I9" s="21">
        <v>2022</v>
      </c>
      <c r="J9" s="24">
        <v>1.42</v>
      </c>
      <c r="K9" s="25">
        <v>10</v>
      </c>
      <c r="L9" s="25">
        <v>100</v>
      </c>
      <c r="M9" s="25">
        <v>65</v>
      </c>
      <c r="N9" s="26">
        <v>1.5625</v>
      </c>
      <c r="O9" s="27">
        <v>7</v>
      </c>
      <c r="P9" s="28">
        <f>L9/M9</f>
        <v>1.5384615384615385</v>
      </c>
      <c r="Q9" s="25"/>
      <c r="R9" s="25"/>
      <c r="S9" s="25"/>
      <c r="T9" s="26"/>
      <c r="U9" s="27"/>
      <c r="V9" s="29" t="e">
        <f>R9/S9</f>
        <v>#DIV/0!</v>
      </c>
      <c r="W9" s="25"/>
      <c r="X9" s="25"/>
      <c r="Y9" s="25"/>
      <c r="Z9" s="26"/>
      <c r="AA9" s="27"/>
      <c r="AB9" s="30" t="e">
        <f>X9/Y9</f>
        <v>#DIV/0!</v>
      </c>
      <c r="AC9" s="31">
        <f>IF(COUNTA(K9,Q9,W9)&lt;3,SUM(K9,Q9,W9),(SUM(K9,Q9,W9)-MIN(K9,Q9,W9)))</f>
        <v>10</v>
      </c>
      <c r="AD9" s="29">
        <f>SUM(L9,R9,X9)/SUM(M9,S9,Y9)</f>
        <v>1.5384615384615385</v>
      </c>
      <c r="AE9" s="29">
        <f>MAX(N9,T9,Z9)</f>
        <v>1.5625</v>
      </c>
      <c r="AF9" s="32">
        <f>MAX(O9,U9,AA9)</f>
        <v>7</v>
      </c>
      <c r="AG9" s="2" t="s">
        <v>39</v>
      </c>
    </row>
    <row r="10" spans="1:33" x14ac:dyDescent="0.3">
      <c r="A10" s="23">
        <v>1</v>
      </c>
      <c r="B10" s="20" t="s">
        <v>40</v>
      </c>
      <c r="C10" s="21" t="s">
        <v>41</v>
      </c>
      <c r="D10" s="21" t="s">
        <v>42</v>
      </c>
      <c r="E10" s="22" t="s">
        <v>35</v>
      </c>
      <c r="F10" s="23">
        <f>VLOOKUP(B10,NomLicenceClub,2,FALSE)</f>
        <v>12774</v>
      </c>
      <c r="G10" s="21" t="s">
        <v>31</v>
      </c>
      <c r="H10" s="23">
        <v>1</v>
      </c>
      <c r="I10" s="21">
        <v>2022</v>
      </c>
      <c r="J10" s="24">
        <v>1.41</v>
      </c>
      <c r="K10" s="25">
        <v>10</v>
      </c>
      <c r="L10" s="25">
        <v>93</v>
      </c>
      <c r="M10" s="25">
        <v>80</v>
      </c>
      <c r="N10" s="26">
        <v>1.2250000000000001</v>
      </c>
      <c r="O10" s="27">
        <v>7</v>
      </c>
      <c r="P10" s="28">
        <f>L10/M10</f>
        <v>1.1625000000000001</v>
      </c>
      <c r="Q10" s="25"/>
      <c r="R10" s="25"/>
      <c r="S10" s="25"/>
      <c r="T10" s="26"/>
      <c r="U10" s="27"/>
      <c r="V10" s="29" t="e">
        <f>R10/S10</f>
        <v>#DIV/0!</v>
      </c>
      <c r="W10" s="34"/>
      <c r="X10" s="30"/>
      <c r="Y10" s="30"/>
      <c r="Z10" s="30"/>
      <c r="AA10" s="30"/>
      <c r="AB10" s="30" t="e">
        <f>X10/Y10</f>
        <v>#DIV/0!</v>
      </c>
      <c r="AC10" s="31">
        <f>IF(COUNTA(K10,Q10,W10)&lt;3,SUM(K10,Q10,W10),(SUM(K10,Q10,W10)-MIN(K10,Q10,W10)))</f>
        <v>10</v>
      </c>
      <c r="AD10" s="29">
        <f>SUM(L10,R10,X10)/SUM(M10,S10,Y10)</f>
        <v>1.1625000000000001</v>
      </c>
      <c r="AE10" s="29">
        <f>MAX(N10,T10,Z10)</f>
        <v>1.2250000000000001</v>
      </c>
      <c r="AF10" s="32">
        <f>MAX(O10,U10,AA10)</f>
        <v>7</v>
      </c>
      <c r="AG10" s="2" t="s">
        <v>39</v>
      </c>
    </row>
    <row r="11" spans="1:33" x14ac:dyDescent="0.3">
      <c r="A11" s="35">
        <v>1</v>
      </c>
      <c r="B11" s="20" t="s">
        <v>43</v>
      </c>
      <c r="C11" s="21" t="s">
        <v>44</v>
      </c>
      <c r="D11" s="21" t="s">
        <v>45</v>
      </c>
      <c r="E11" s="22" t="s">
        <v>35</v>
      </c>
      <c r="F11" s="23">
        <f>VLOOKUP(B11,NomLicenceClub,2,FALSE)</f>
        <v>148333</v>
      </c>
      <c r="G11" s="21" t="s">
        <v>31</v>
      </c>
      <c r="H11" s="23">
        <v>0</v>
      </c>
      <c r="I11" s="21">
        <v>2022</v>
      </c>
      <c r="J11" s="23">
        <v>0.82</v>
      </c>
      <c r="K11" s="25">
        <v>9</v>
      </c>
      <c r="L11" s="25">
        <v>86</v>
      </c>
      <c r="M11" s="25">
        <v>80</v>
      </c>
      <c r="N11" s="26">
        <v>1.2250000000000001</v>
      </c>
      <c r="O11" s="27">
        <v>11</v>
      </c>
      <c r="P11" s="28">
        <f>L11/M11</f>
        <v>1.075</v>
      </c>
      <c r="Q11" s="36"/>
      <c r="R11" s="36"/>
      <c r="S11" s="36"/>
      <c r="T11" s="36"/>
      <c r="U11" s="36"/>
      <c r="V11" s="29" t="e">
        <f>R11/S11</f>
        <v>#DIV/0!</v>
      </c>
      <c r="W11" s="34"/>
      <c r="X11" s="30"/>
      <c r="Y11" s="30"/>
      <c r="Z11" s="30"/>
      <c r="AA11" s="30"/>
      <c r="AB11" s="30" t="e">
        <f>X11/Y11</f>
        <v>#DIV/0!</v>
      </c>
      <c r="AC11" s="31">
        <f>IF(COUNTA(K11,Q11,W11)&lt;3,SUM(K11,Q11,W11),(SUM(K11,Q11,W11)-MIN(K11,Q11,W11)))</f>
        <v>9</v>
      </c>
      <c r="AD11" s="29">
        <f>SUM(L11,R11,X11)/SUM(M11,S11,Y11)</f>
        <v>1.075</v>
      </c>
      <c r="AE11" s="29">
        <f>MAX(N11,T11,Z11)</f>
        <v>1.2250000000000001</v>
      </c>
      <c r="AF11" s="32">
        <f>MAX(O11,U11,AA11)</f>
        <v>11</v>
      </c>
    </row>
    <row r="12" spans="1:33" x14ac:dyDescent="0.3">
      <c r="A12" s="35">
        <v>1</v>
      </c>
      <c r="B12" s="20" t="s">
        <v>46</v>
      </c>
      <c r="C12" s="21" t="s">
        <v>47</v>
      </c>
      <c r="D12" s="21" t="s">
        <v>42</v>
      </c>
      <c r="E12" s="22" t="s">
        <v>48</v>
      </c>
      <c r="F12" s="23">
        <f>VLOOKUP(B12,NomLicenceClub,2,FALSE)</f>
        <v>13922</v>
      </c>
      <c r="G12" s="21" t="s">
        <v>31</v>
      </c>
      <c r="H12" s="23">
        <v>1</v>
      </c>
      <c r="I12" s="21">
        <v>2022</v>
      </c>
      <c r="J12" s="24">
        <v>1.29</v>
      </c>
      <c r="K12" s="37">
        <v>7</v>
      </c>
      <c r="L12" s="37">
        <v>78</v>
      </c>
      <c r="M12" s="37">
        <v>48</v>
      </c>
      <c r="N12" s="26">
        <v>1.7857142857142858</v>
      </c>
      <c r="O12" s="37">
        <v>8</v>
      </c>
      <c r="P12" s="28">
        <f>L12/M12</f>
        <v>1.625</v>
      </c>
      <c r="Q12" s="38"/>
      <c r="R12" s="39"/>
      <c r="S12" s="38"/>
      <c r="T12" s="38"/>
      <c r="U12" s="38"/>
      <c r="V12" s="29" t="e">
        <f>R12/S12</f>
        <v>#DIV/0!</v>
      </c>
      <c r="W12" s="40"/>
      <c r="X12" s="40"/>
      <c r="Y12" s="40"/>
      <c r="Z12" s="40"/>
      <c r="AA12" s="40"/>
      <c r="AB12" s="30" t="e">
        <f>X12/Y12</f>
        <v>#DIV/0!</v>
      </c>
      <c r="AC12" s="31">
        <f>IF(COUNTA(K12,Q12,W12)&lt;3,SUM(K12,Q12,W12),(SUM(K12,Q12,W12)-MIN(K12,Q12,W12)))</f>
        <v>7</v>
      </c>
      <c r="AD12" s="29">
        <f>SUM(L12,R12,X12)/SUM(M12,S12,Y12)</f>
        <v>1.625</v>
      </c>
      <c r="AE12" s="29">
        <f>MAX(N12,T12,Z12)</f>
        <v>1.7857142857142858</v>
      </c>
      <c r="AF12" s="32">
        <f>MAX(O12,U12,AA12)</f>
        <v>8</v>
      </c>
    </row>
    <row r="13" spans="1:33" x14ac:dyDescent="0.3">
      <c r="A13" s="35">
        <v>1</v>
      </c>
      <c r="B13" s="20" t="s">
        <v>49</v>
      </c>
      <c r="C13" s="21" t="s">
        <v>50</v>
      </c>
      <c r="D13" s="21" t="s">
        <v>51</v>
      </c>
      <c r="E13" s="22" t="s">
        <v>35</v>
      </c>
      <c r="F13" s="23" t="str">
        <f>VLOOKUP(B13,NomLicenceClub,2,FALSE)</f>
        <v>10178M</v>
      </c>
      <c r="G13" s="21" t="s">
        <v>31</v>
      </c>
      <c r="H13" s="23">
        <v>1</v>
      </c>
      <c r="I13" s="21">
        <v>2022</v>
      </c>
      <c r="J13" s="21">
        <v>0</v>
      </c>
      <c r="K13" s="25">
        <v>6</v>
      </c>
      <c r="L13" s="25">
        <v>94</v>
      </c>
      <c r="M13" s="25">
        <v>63</v>
      </c>
      <c r="N13" s="26">
        <v>1.5625</v>
      </c>
      <c r="O13" s="27">
        <v>9</v>
      </c>
      <c r="P13" s="28">
        <f>L13/M13</f>
        <v>1.4920634920634921</v>
      </c>
      <c r="Q13" s="36"/>
      <c r="R13" s="36"/>
      <c r="S13" s="36"/>
      <c r="T13" s="36"/>
      <c r="U13" s="36"/>
      <c r="V13" s="29" t="e">
        <f>R13/S13</f>
        <v>#DIV/0!</v>
      </c>
      <c r="W13" s="34"/>
      <c r="X13" s="30"/>
      <c r="Y13" s="30"/>
      <c r="Z13" s="30"/>
      <c r="AA13" s="30"/>
      <c r="AB13" s="30" t="e">
        <f>X13/Y13</f>
        <v>#DIV/0!</v>
      </c>
      <c r="AC13" s="31">
        <f>IF(COUNTA(K13,Q13,W13)&lt;3,SUM(K13,Q13,W13),(SUM(K13,Q13,W13)-MIN(K13,Q13,W13)))</f>
        <v>6</v>
      </c>
      <c r="AD13" s="29">
        <f>SUM(L13,R13,X13)/SUM(M13,S13,Y13)</f>
        <v>1.4920634920634921</v>
      </c>
      <c r="AE13" s="29">
        <f>MAX(N13,T13,Z13)</f>
        <v>1.5625</v>
      </c>
      <c r="AF13" s="32">
        <f>MAX(O13,U13,AA13)</f>
        <v>9</v>
      </c>
    </row>
    <row r="14" spans="1:33" x14ac:dyDescent="0.3">
      <c r="A14" s="41">
        <v>1</v>
      </c>
      <c r="B14" s="20" t="s">
        <v>52</v>
      </c>
      <c r="C14" s="22" t="s">
        <v>53</v>
      </c>
      <c r="D14" s="22" t="s">
        <v>54</v>
      </c>
      <c r="E14" s="22" t="s">
        <v>30</v>
      </c>
      <c r="F14" s="23">
        <f>VLOOKUP(B14,NomLicenceClub,2,FALSE)</f>
        <v>13010</v>
      </c>
      <c r="G14" s="21" t="s">
        <v>31</v>
      </c>
      <c r="H14" s="23">
        <v>1</v>
      </c>
      <c r="I14" s="21">
        <v>2021</v>
      </c>
      <c r="J14" s="24">
        <v>1.49</v>
      </c>
      <c r="K14" s="25">
        <v>6</v>
      </c>
      <c r="L14" s="25">
        <v>84</v>
      </c>
      <c r="M14" s="25">
        <v>69</v>
      </c>
      <c r="N14" s="26">
        <v>1.7241379310344827</v>
      </c>
      <c r="O14" s="27">
        <v>10</v>
      </c>
      <c r="P14" s="28">
        <f>L14/M14</f>
        <v>1.2173913043478262</v>
      </c>
      <c r="Q14" s="36"/>
      <c r="R14" s="36"/>
      <c r="S14" s="36"/>
      <c r="T14" s="36"/>
      <c r="U14" s="36"/>
      <c r="V14" s="29" t="e">
        <f>R14/S14</f>
        <v>#DIV/0!</v>
      </c>
      <c r="W14" s="34"/>
      <c r="X14" s="30"/>
      <c r="Y14" s="30"/>
      <c r="Z14" s="30"/>
      <c r="AA14" s="30"/>
      <c r="AB14" s="30" t="e">
        <f>X14/Y14</f>
        <v>#DIV/0!</v>
      </c>
      <c r="AC14" s="31">
        <f>IF(COUNTA(K14,Q14,W14)&lt;3,SUM(K14,Q14,W14),(SUM(K14,Q14,W14)-MIN(K14,Q14,W14)))</f>
        <v>6</v>
      </c>
      <c r="AD14" s="29">
        <f>SUM(L14,R14,X14)/SUM(M14,S14,Y14)</f>
        <v>1.2173913043478262</v>
      </c>
      <c r="AE14" s="29">
        <f>MAX(N14,T14,Z14)</f>
        <v>1.7241379310344827</v>
      </c>
      <c r="AF14" s="32">
        <f>MAX(O14,U14,AA14)</f>
        <v>10</v>
      </c>
      <c r="AG14" s="2" t="s">
        <v>39</v>
      </c>
    </row>
    <row r="15" spans="1:33" x14ac:dyDescent="0.3">
      <c r="A15" s="35">
        <v>1</v>
      </c>
      <c r="B15" s="20" t="s">
        <v>55</v>
      </c>
      <c r="C15" s="21" t="s">
        <v>56</v>
      </c>
      <c r="D15" s="21" t="s">
        <v>57</v>
      </c>
      <c r="E15" s="22" t="s">
        <v>35</v>
      </c>
      <c r="F15" s="23">
        <f>VLOOKUP(B15,NomLicenceClub,2,FALSE)</f>
        <v>157233</v>
      </c>
      <c r="G15" s="21" t="s">
        <v>31</v>
      </c>
      <c r="H15" s="23">
        <v>1</v>
      </c>
      <c r="I15" s="21">
        <v>2021</v>
      </c>
      <c r="J15" s="24">
        <v>0</v>
      </c>
      <c r="K15" s="25">
        <v>6</v>
      </c>
      <c r="L15" s="25">
        <v>80</v>
      </c>
      <c r="M15" s="25">
        <v>70</v>
      </c>
      <c r="N15" s="26">
        <v>1.3157894736842106</v>
      </c>
      <c r="O15" s="27">
        <v>7</v>
      </c>
      <c r="P15" s="28">
        <f>L15/M15</f>
        <v>1.1428571428571428</v>
      </c>
      <c r="Q15" s="25"/>
      <c r="R15" s="25"/>
      <c r="S15" s="25"/>
      <c r="T15" s="26"/>
      <c r="U15" s="27"/>
      <c r="V15" s="29" t="e">
        <f>R15/S15</f>
        <v>#DIV/0!</v>
      </c>
      <c r="W15" s="42"/>
      <c r="X15" s="43"/>
      <c r="Y15" s="43"/>
      <c r="Z15" s="43"/>
      <c r="AA15" s="43"/>
      <c r="AB15" s="30" t="e">
        <f>X15/Y15</f>
        <v>#DIV/0!</v>
      </c>
      <c r="AC15" s="31">
        <f>IF(COUNTA(K15,Q15,W15)&lt;3,SUM(K15,Q15,W15),(SUM(K15,Q15,W15)-MIN(K15,Q15,W15)))</f>
        <v>6</v>
      </c>
      <c r="AD15" s="29">
        <f>SUM(L15,R15,X15)/SUM(M15,S15,Y15)</f>
        <v>1.1428571428571428</v>
      </c>
      <c r="AE15" s="29">
        <f>MAX(N15,T15,Z15)</f>
        <v>1.3157894736842106</v>
      </c>
      <c r="AF15" s="32">
        <f>MAX(O15,U15,AA15)</f>
        <v>7</v>
      </c>
    </row>
    <row r="16" spans="1:33" x14ac:dyDescent="0.3">
      <c r="A16" s="35">
        <v>1</v>
      </c>
      <c r="B16" s="20" t="s">
        <v>58</v>
      </c>
      <c r="C16" s="21" t="s">
        <v>59</v>
      </c>
      <c r="D16" s="21" t="s">
        <v>60</v>
      </c>
      <c r="E16" s="22" t="s">
        <v>35</v>
      </c>
      <c r="F16" s="23">
        <f>VLOOKUP(B16,NomLicenceClub,2,FALSE)</f>
        <v>154522</v>
      </c>
      <c r="G16" s="21" t="s">
        <v>31</v>
      </c>
      <c r="H16" s="23">
        <v>1</v>
      </c>
      <c r="I16" s="21">
        <v>2022</v>
      </c>
      <c r="J16" s="24">
        <v>1.07</v>
      </c>
      <c r="K16" s="25">
        <v>6</v>
      </c>
      <c r="L16" s="25">
        <v>80</v>
      </c>
      <c r="M16" s="25">
        <v>80</v>
      </c>
      <c r="N16" s="26">
        <v>1</v>
      </c>
      <c r="O16" s="27">
        <v>6</v>
      </c>
      <c r="P16" s="28">
        <f>L16/M16</f>
        <v>1</v>
      </c>
      <c r="Q16" s="36"/>
      <c r="R16" s="36"/>
      <c r="S16" s="36"/>
      <c r="T16" s="36"/>
      <c r="U16" s="36"/>
      <c r="V16" s="29" t="e">
        <f>R16/S16</f>
        <v>#DIV/0!</v>
      </c>
      <c r="W16" s="34"/>
      <c r="X16" s="30"/>
      <c r="Y16" s="30"/>
      <c r="Z16" s="30"/>
      <c r="AA16" s="30"/>
      <c r="AB16" s="30" t="e">
        <f>X16/Y16</f>
        <v>#DIV/0!</v>
      </c>
      <c r="AC16" s="31">
        <f>IF(COUNTA(K16,Q16,W16)&lt;3,SUM(K16,Q16,W16),(SUM(K16,Q16,W16)-MIN(K16,Q16,W16)))</f>
        <v>6</v>
      </c>
      <c r="AD16" s="29">
        <f>SUM(L16,R16,X16)/SUM(M16,S16,Y16)</f>
        <v>1</v>
      </c>
      <c r="AE16" s="29">
        <f>MAX(N16,T16,Z16)</f>
        <v>1</v>
      </c>
      <c r="AF16" s="32">
        <f>MAX(O16,U16,AA16)</f>
        <v>6</v>
      </c>
    </row>
    <row r="17" spans="1:33" x14ac:dyDescent="0.3">
      <c r="A17" s="35">
        <v>1</v>
      </c>
      <c r="B17" s="20" t="s">
        <v>61</v>
      </c>
      <c r="C17" s="21" t="s">
        <v>62</v>
      </c>
      <c r="D17" s="21" t="s">
        <v>63</v>
      </c>
      <c r="E17" s="22" t="s">
        <v>48</v>
      </c>
      <c r="F17" s="23">
        <f>VLOOKUP(B17,NomLicenceClub,2,FALSE)</f>
        <v>150497</v>
      </c>
      <c r="G17" s="21" t="s">
        <v>31</v>
      </c>
      <c r="H17" s="23">
        <v>1</v>
      </c>
      <c r="I17" s="21">
        <v>2022</v>
      </c>
      <c r="J17" s="24">
        <v>1.3</v>
      </c>
      <c r="K17" s="25">
        <v>3</v>
      </c>
      <c r="L17" s="25">
        <v>93</v>
      </c>
      <c r="M17" s="25">
        <v>64</v>
      </c>
      <c r="N17" s="26" t="s">
        <v>64</v>
      </c>
      <c r="O17" s="27">
        <v>11</v>
      </c>
      <c r="P17" s="28">
        <f>L17/M17</f>
        <v>1.453125</v>
      </c>
      <c r="Q17" s="44"/>
      <c r="R17" s="44"/>
      <c r="S17" s="44"/>
      <c r="T17" s="44"/>
      <c r="U17" s="44"/>
      <c r="V17" s="29" t="e">
        <f>R17/S17</f>
        <v>#DIV/0!</v>
      </c>
      <c r="W17" s="34"/>
      <c r="X17" s="30"/>
      <c r="Y17" s="30"/>
      <c r="Z17" s="30"/>
      <c r="AA17" s="30"/>
      <c r="AB17" s="30" t="e">
        <f>X17/Y17</f>
        <v>#DIV/0!</v>
      </c>
      <c r="AC17" s="31">
        <f>IF(COUNTA(K17,Q17,W17)&lt;3,SUM(K17,Q17,W17),(SUM(K17,Q17,W17)-MIN(K17,Q17,W17)))</f>
        <v>3</v>
      </c>
      <c r="AD17" s="29">
        <f>SUM(L17,R17,X17)/SUM(M17,S17,Y17)</f>
        <v>1.453125</v>
      </c>
      <c r="AE17" s="29">
        <f>MAX(N17,T17,Z17)</f>
        <v>0</v>
      </c>
      <c r="AF17" s="32">
        <f>MAX(O17,U17,AA17)</f>
        <v>11</v>
      </c>
    </row>
    <row r="18" spans="1:33" x14ac:dyDescent="0.3">
      <c r="A18" s="35">
        <v>1</v>
      </c>
      <c r="B18" s="20" t="s">
        <v>65</v>
      </c>
      <c r="C18" s="45" t="s">
        <v>66</v>
      </c>
      <c r="D18" s="45" t="s">
        <v>67</v>
      </c>
      <c r="E18" s="22" t="s">
        <v>30</v>
      </c>
      <c r="F18" s="23">
        <f>VLOOKUP(B18,NomLicenceClub,2,FALSE)</f>
        <v>154179</v>
      </c>
      <c r="G18" s="21" t="s">
        <v>31</v>
      </c>
      <c r="H18" s="46">
        <v>1</v>
      </c>
      <c r="I18" s="21">
        <v>2022</v>
      </c>
      <c r="J18" s="23">
        <v>0.86</v>
      </c>
      <c r="K18" s="25">
        <v>3</v>
      </c>
      <c r="L18" s="25">
        <v>74</v>
      </c>
      <c r="M18" s="25">
        <v>71</v>
      </c>
      <c r="N18" s="26" t="s">
        <v>64</v>
      </c>
      <c r="O18" s="27">
        <v>6</v>
      </c>
      <c r="P18" s="28">
        <f>L18/M18</f>
        <v>1.0422535211267605</v>
      </c>
      <c r="Q18" s="47"/>
      <c r="R18" s="47"/>
      <c r="S18" s="47"/>
      <c r="T18" s="47"/>
      <c r="U18" s="47"/>
      <c r="V18" s="29" t="e">
        <f>R18/S18</f>
        <v>#DIV/0!</v>
      </c>
      <c r="W18" s="48"/>
      <c r="X18" s="49"/>
      <c r="Y18" s="49"/>
      <c r="Z18" s="49"/>
      <c r="AA18" s="49"/>
      <c r="AB18" s="30" t="e">
        <f>X18/Y18</f>
        <v>#DIV/0!</v>
      </c>
      <c r="AC18" s="31">
        <f>IF(COUNTA(K18,Q18,W18)&lt;3,SUM(K18,Q18,W18),(SUM(K18,Q18,W18)-MIN(K18,Q18,W18)))</f>
        <v>3</v>
      </c>
      <c r="AD18" s="29">
        <f>SUM(L18,R18,X18)/SUM(M18,S18,Y18)</f>
        <v>1.0422535211267605</v>
      </c>
      <c r="AE18" s="29">
        <f>MAX(N18,T18,Z18)</f>
        <v>0</v>
      </c>
      <c r="AF18" s="32">
        <f>MAX(O18,U18,AA18)</f>
        <v>6</v>
      </c>
    </row>
    <row r="19" spans="1:33" x14ac:dyDescent="0.3">
      <c r="A19" s="35">
        <v>1</v>
      </c>
      <c r="B19" s="20" t="s">
        <v>68</v>
      </c>
      <c r="C19" s="21" t="s">
        <v>69</v>
      </c>
      <c r="D19" s="21" t="s">
        <v>70</v>
      </c>
      <c r="E19" s="22" t="s">
        <v>35</v>
      </c>
      <c r="F19" s="23">
        <f>VLOOKUP(B19,NomLicenceClub,2,FALSE)</f>
        <v>155821</v>
      </c>
      <c r="G19" s="21" t="s">
        <v>31</v>
      </c>
      <c r="H19" s="23">
        <v>0</v>
      </c>
      <c r="I19" s="21">
        <v>2022</v>
      </c>
      <c r="J19" s="23">
        <v>0.76</v>
      </c>
      <c r="K19" s="25">
        <v>3</v>
      </c>
      <c r="L19" s="25">
        <v>60</v>
      </c>
      <c r="M19" s="25">
        <v>69</v>
      </c>
      <c r="N19" s="26" t="s">
        <v>64</v>
      </c>
      <c r="O19" s="27">
        <v>6</v>
      </c>
      <c r="P19" s="28">
        <f>L19/M19</f>
        <v>0.86956521739130432</v>
      </c>
      <c r="Q19" s="36"/>
      <c r="R19" s="36"/>
      <c r="S19" s="36"/>
      <c r="T19" s="36"/>
      <c r="U19" s="36"/>
      <c r="V19" s="29" t="e">
        <f>R19/S19</f>
        <v>#DIV/0!</v>
      </c>
      <c r="W19" s="34"/>
      <c r="X19" s="30"/>
      <c r="Y19" s="30"/>
      <c r="Z19" s="30"/>
      <c r="AA19" s="30"/>
      <c r="AB19" s="30" t="e">
        <f>X19/Y19</f>
        <v>#DIV/0!</v>
      </c>
      <c r="AC19" s="31">
        <f>IF(COUNTA(K19,Q19,W19)&lt;3,SUM(K19,Q19,W19),(SUM(K19,Q19,W19)-MIN(K19,Q19,W19)))</f>
        <v>3</v>
      </c>
      <c r="AD19" s="29">
        <f>SUM(L19,R19,X19)/SUM(M19,S19,Y19)</f>
        <v>0.86956521739130432</v>
      </c>
      <c r="AE19" s="29">
        <f>MAX(N19,T19,Z19)</f>
        <v>0</v>
      </c>
      <c r="AF19" s="32">
        <f>MAX(O19,U19,AA19)</f>
        <v>6</v>
      </c>
    </row>
    <row r="20" spans="1:33" x14ac:dyDescent="0.3">
      <c r="A20" s="35">
        <v>1</v>
      </c>
      <c r="B20" s="50" t="s">
        <v>71</v>
      </c>
      <c r="C20" s="21" t="s">
        <v>72</v>
      </c>
      <c r="D20" s="21" t="s">
        <v>73</v>
      </c>
      <c r="E20" s="22" t="s">
        <v>35</v>
      </c>
      <c r="F20" s="23">
        <f>VLOOKUP(B20,NomLicenceClub,2,FALSE)</f>
        <v>163976</v>
      </c>
      <c r="G20" s="21" t="s">
        <v>31</v>
      </c>
      <c r="H20" s="23">
        <v>1</v>
      </c>
      <c r="I20" s="21">
        <v>2022</v>
      </c>
      <c r="J20" s="51">
        <v>0</v>
      </c>
      <c r="K20" s="25">
        <v>3</v>
      </c>
      <c r="L20" s="25">
        <v>65</v>
      </c>
      <c r="M20" s="25">
        <v>80</v>
      </c>
      <c r="N20" s="26" t="s">
        <v>64</v>
      </c>
      <c r="O20" s="27">
        <v>5</v>
      </c>
      <c r="P20" s="28">
        <f>L20/M20</f>
        <v>0.8125</v>
      </c>
      <c r="Q20" s="25"/>
      <c r="R20" s="25"/>
      <c r="S20" s="25"/>
      <c r="T20" s="26"/>
      <c r="U20" s="27"/>
      <c r="V20" s="29" t="e">
        <f>R20/S20</f>
        <v>#DIV/0!</v>
      </c>
      <c r="W20" s="42"/>
      <c r="X20" s="43"/>
      <c r="Y20" s="43"/>
      <c r="Z20" s="43"/>
      <c r="AA20" s="43"/>
      <c r="AB20" s="30" t="e">
        <f>X20/Y20</f>
        <v>#DIV/0!</v>
      </c>
      <c r="AC20" s="31">
        <f>IF(COUNTA(K20,Q20,W20)&lt;3,SUM(K20,Q20,W20),(SUM(K20,Q20,W20)-MIN(K20,Q20,W20)))</f>
        <v>3</v>
      </c>
      <c r="AD20" s="29">
        <f>SUM(L20,R20,X20)/SUM(M20,S20,Y20)</f>
        <v>0.8125</v>
      </c>
      <c r="AE20" s="29">
        <f>MAX(N20,T20,Z20)</f>
        <v>0</v>
      </c>
      <c r="AF20" s="32">
        <f>MAX(O20,U20,AA20)</f>
        <v>5</v>
      </c>
      <c r="AG20" s="2" t="s">
        <v>39</v>
      </c>
    </row>
    <row r="21" spans="1:33" x14ac:dyDescent="0.3">
      <c r="A21" s="41"/>
      <c r="B21" s="52" t="s">
        <v>74</v>
      </c>
      <c r="C21" s="21" t="s">
        <v>75</v>
      </c>
      <c r="D21" s="21" t="s">
        <v>76</v>
      </c>
      <c r="E21" s="22" t="s">
        <v>30</v>
      </c>
      <c r="F21" s="23">
        <f>VLOOKUP(B21,NomLicenceClub,2,FALSE)</f>
        <v>13317</v>
      </c>
      <c r="G21" s="21" t="s">
        <v>31</v>
      </c>
      <c r="H21" s="23">
        <v>1</v>
      </c>
      <c r="I21" s="21">
        <v>2022</v>
      </c>
      <c r="J21" s="24">
        <v>1.73</v>
      </c>
      <c r="K21" s="25"/>
      <c r="L21" s="25"/>
      <c r="M21" s="25"/>
      <c r="N21" s="26"/>
      <c r="O21" s="27"/>
      <c r="P21" s="28" t="e">
        <f>L21/M21</f>
        <v>#DIV/0!</v>
      </c>
      <c r="Q21" s="53"/>
      <c r="R21" s="53"/>
      <c r="S21" s="53"/>
      <c r="T21" s="54"/>
      <c r="U21" s="55"/>
      <c r="V21" s="29" t="e">
        <f>R21/S21</f>
        <v>#DIV/0!</v>
      </c>
      <c r="W21" s="25"/>
      <c r="X21" s="25"/>
      <c r="Y21" s="25"/>
      <c r="Z21" s="26"/>
      <c r="AA21" s="27"/>
      <c r="AB21" s="30" t="e">
        <f>X21/Y21</f>
        <v>#DIV/0!</v>
      </c>
      <c r="AC21" s="31">
        <f>IF(COUNTA(K21,Q21,W21)&lt;3,SUM(K21,Q21,W21),(SUM(K21,Q21,W21)-MIN(K21,Q21,W21)))</f>
        <v>0</v>
      </c>
      <c r="AD21" s="29" t="e">
        <f>SUM(L21,R21,X21)/SUM(M21,S21,Y21)</f>
        <v>#DIV/0!</v>
      </c>
      <c r="AE21" s="29">
        <f>MAX(N21,T21,Z21)</f>
        <v>0</v>
      </c>
      <c r="AF21" s="32">
        <f>MAX(O21,U21,AA21)</f>
        <v>0</v>
      </c>
      <c r="AG21" s="2" t="s">
        <v>39</v>
      </c>
    </row>
    <row r="22" spans="1:33" x14ac:dyDescent="0.3">
      <c r="A22" s="35"/>
      <c r="B22" s="20" t="s">
        <v>77</v>
      </c>
      <c r="C22" s="19" t="s">
        <v>78</v>
      </c>
      <c r="D22" s="19" t="s">
        <v>79</v>
      </c>
      <c r="E22" s="22" t="s">
        <v>35</v>
      </c>
      <c r="F22" s="23">
        <f>VLOOKUP(B22,NomLicenceClub,2,FALSE)</f>
        <v>159467</v>
      </c>
      <c r="G22" s="21" t="s">
        <v>31</v>
      </c>
      <c r="H22" s="19">
        <v>1</v>
      </c>
      <c r="I22" s="21">
        <v>2022</v>
      </c>
      <c r="J22" s="24">
        <v>1.32</v>
      </c>
      <c r="K22" s="25"/>
      <c r="L22" s="25"/>
      <c r="M22" s="25"/>
      <c r="N22" s="26"/>
      <c r="O22" s="27"/>
      <c r="P22" s="28" t="e">
        <f>L22/M22</f>
        <v>#DIV/0!</v>
      </c>
      <c r="Q22" s="36"/>
      <c r="R22" s="36"/>
      <c r="S22" s="36"/>
      <c r="T22" s="36"/>
      <c r="U22" s="36"/>
      <c r="V22" s="29" t="e">
        <f>R22/S22</f>
        <v>#DIV/0!</v>
      </c>
      <c r="W22" s="34"/>
      <c r="X22" s="30"/>
      <c r="Y22" s="30"/>
      <c r="Z22" s="30"/>
      <c r="AA22" s="30"/>
      <c r="AB22" s="30" t="e">
        <f>X22/Y22</f>
        <v>#DIV/0!</v>
      </c>
      <c r="AC22" s="31">
        <f>IF(COUNTA(K22,Q22,W22)&lt;3,SUM(K22,Q22,W22),(SUM(K22,Q22,W22)-MIN(K22,Q22,W22)))</f>
        <v>0</v>
      </c>
      <c r="AD22" s="29" t="e">
        <f>SUM(L22,R22,X22)/SUM(M22,S22,Y22)</f>
        <v>#DIV/0!</v>
      </c>
      <c r="AE22" s="29">
        <f>MAX(N22,T22,Z22)</f>
        <v>0</v>
      </c>
      <c r="AF22" s="32">
        <f>MAX(O22,U22,AA22)</f>
        <v>0</v>
      </c>
      <c r="AG22" s="2" t="s">
        <v>39</v>
      </c>
    </row>
    <row r="23" spans="1:33" x14ac:dyDescent="0.3">
      <c r="A23" s="35"/>
      <c r="B23" s="20" t="s">
        <v>80</v>
      </c>
      <c r="C23" s="21" t="s">
        <v>81</v>
      </c>
      <c r="D23" s="21" t="s">
        <v>82</v>
      </c>
      <c r="E23" s="22" t="s">
        <v>30</v>
      </c>
      <c r="F23" s="23">
        <f>VLOOKUP(B23,NomLicenceClub,2,FALSE)</f>
        <v>156543</v>
      </c>
      <c r="G23" s="21" t="s">
        <v>31</v>
      </c>
      <c r="H23" s="23">
        <v>1</v>
      </c>
      <c r="I23" s="21">
        <v>2022</v>
      </c>
      <c r="J23" s="24">
        <v>1.3</v>
      </c>
      <c r="K23" s="56"/>
      <c r="L23" s="56"/>
      <c r="M23" s="56"/>
      <c r="N23" s="57"/>
      <c r="O23" s="58"/>
      <c r="P23" s="28" t="e">
        <f>L23/M23</f>
        <v>#DIV/0!</v>
      </c>
      <c r="Q23" s="25"/>
      <c r="R23" s="25"/>
      <c r="S23" s="25"/>
      <c r="T23" s="26"/>
      <c r="U23" s="27"/>
      <c r="V23" s="29" t="e">
        <f>R23/S23</f>
        <v>#DIV/0!</v>
      </c>
      <c r="W23" s="25"/>
      <c r="X23" s="25"/>
      <c r="Y23" s="25"/>
      <c r="Z23" s="26"/>
      <c r="AA23" s="27"/>
      <c r="AB23" s="30" t="e">
        <f>X23/Y23</f>
        <v>#DIV/0!</v>
      </c>
      <c r="AC23" s="31">
        <f>IF(COUNTA(K23,Q23,W23)&lt;3,SUM(K23,Q23,W23),(SUM(K23,Q23,W23)-MIN(K23,Q23,W23)))</f>
        <v>0</v>
      </c>
      <c r="AD23" s="29" t="e">
        <f>SUM(L23,R23,X23)/SUM(M23,S23,Y23)</f>
        <v>#DIV/0!</v>
      </c>
      <c r="AE23" s="29">
        <f>MAX(N23,T23,Z23)</f>
        <v>0</v>
      </c>
      <c r="AF23" s="32">
        <f>MAX(O23,U23,AA23)</f>
        <v>0</v>
      </c>
    </row>
    <row r="24" spans="1:33" x14ac:dyDescent="0.3">
      <c r="A24" s="35"/>
      <c r="B24" s="20" t="s">
        <v>83</v>
      </c>
      <c r="C24" s="21" t="s">
        <v>84</v>
      </c>
      <c r="D24" s="21" t="s">
        <v>34</v>
      </c>
      <c r="E24" s="22" t="s">
        <v>35</v>
      </c>
      <c r="F24" s="23">
        <f>VLOOKUP(B24,NomLicenceClub,2,FALSE)</f>
        <v>120639</v>
      </c>
      <c r="G24" s="21" t="s">
        <v>31</v>
      </c>
      <c r="H24" s="23">
        <v>1</v>
      </c>
      <c r="I24" s="21">
        <v>2022</v>
      </c>
      <c r="J24" s="24">
        <v>1.22</v>
      </c>
      <c r="K24" s="59"/>
      <c r="L24" s="59"/>
      <c r="M24" s="59"/>
      <c r="N24" s="26"/>
      <c r="O24" s="59"/>
      <c r="P24" s="28" t="e">
        <f>L24/M24</f>
        <v>#DIV/0!</v>
      </c>
      <c r="Q24" s="36"/>
      <c r="R24" s="36"/>
      <c r="S24" s="36"/>
      <c r="T24" s="36"/>
      <c r="U24" s="36"/>
      <c r="V24" s="29" t="e">
        <f>R24/S24</f>
        <v>#DIV/0!</v>
      </c>
      <c r="W24" s="34"/>
      <c r="X24" s="30"/>
      <c r="Y24" s="30"/>
      <c r="Z24" s="30"/>
      <c r="AA24" s="30"/>
      <c r="AB24" s="30" t="e">
        <f>X24/Y24</f>
        <v>#DIV/0!</v>
      </c>
      <c r="AC24" s="31">
        <f>IF(COUNTA(K24,Q24,W24)&lt;3,SUM(K24,Q24,W24),(SUM(K24,Q24,W24)-MIN(K24,Q24,W24)))</f>
        <v>0</v>
      </c>
      <c r="AD24" s="29" t="e">
        <f>SUM(L24,R24,X24)/SUM(M24,S24,Y24)</f>
        <v>#DIV/0!</v>
      </c>
      <c r="AE24" s="29">
        <f>MAX(N24,T24,Z24)</f>
        <v>0</v>
      </c>
      <c r="AF24" s="32">
        <f>MAX(O24,U24,AA24)</f>
        <v>0</v>
      </c>
    </row>
    <row r="25" spans="1:33" x14ac:dyDescent="0.3">
      <c r="A25" s="35"/>
      <c r="B25" s="20" t="s">
        <v>85</v>
      </c>
      <c r="C25" s="21" t="s">
        <v>86</v>
      </c>
      <c r="D25" s="21" t="s">
        <v>87</v>
      </c>
      <c r="E25" s="22" t="s">
        <v>48</v>
      </c>
      <c r="F25" s="23">
        <f>VLOOKUP(B25,NomLicenceClub,2,FALSE)</f>
        <v>14225</v>
      </c>
      <c r="G25" s="21" t="s">
        <v>31</v>
      </c>
      <c r="H25" s="23">
        <v>1</v>
      </c>
      <c r="I25" s="21">
        <v>2022</v>
      </c>
      <c r="J25" s="24">
        <v>1.18</v>
      </c>
      <c r="K25" s="25"/>
      <c r="L25" s="25"/>
      <c r="M25" s="25"/>
      <c r="N25" s="26"/>
      <c r="O25" s="27"/>
      <c r="P25" s="28" t="e">
        <f>L25/M25</f>
        <v>#DIV/0!</v>
      </c>
      <c r="Q25" s="25"/>
      <c r="R25" s="25"/>
      <c r="S25" s="25"/>
      <c r="T25" s="26"/>
      <c r="U25" s="27"/>
      <c r="V25" s="29" t="e">
        <f>R25/S25</f>
        <v>#DIV/0!</v>
      </c>
      <c r="W25" s="25"/>
      <c r="X25" s="25"/>
      <c r="Y25" s="25"/>
      <c r="Z25" s="26"/>
      <c r="AA25" s="27"/>
      <c r="AB25" s="30" t="e">
        <f>X25/Y25</f>
        <v>#DIV/0!</v>
      </c>
      <c r="AC25" s="31">
        <f>IF(COUNTA(K25,Q25,W25)&lt;3,SUM(K25,Q25,W25),(SUM(K25,Q25,W25)-MIN(K25,Q25,W25)))</f>
        <v>0</v>
      </c>
      <c r="AD25" s="29" t="e">
        <f>SUM(L25,R25,X25)/SUM(M25,S25,Y25)</f>
        <v>#DIV/0!</v>
      </c>
      <c r="AE25" s="29">
        <f>MAX(N25,T25,Z25)</f>
        <v>0</v>
      </c>
      <c r="AF25" s="32">
        <f>MAX(O25,U25,AA25)</f>
        <v>0</v>
      </c>
    </row>
    <row r="26" spans="1:33" x14ac:dyDescent="0.3">
      <c r="A26" s="35"/>
      <c r="B26" s="20" t="s">
        <v>88</v>
      </c>
      <c r="C26" s="21" t="s">
        <v>89</v>
      </c>
      <c r="D26" s="21" t="s">
        <v>38</v>
      </c>
      <c r="E26" s="22" t="s">
        <v>30</v>
      </c>
      <c r="F26" s="23">
        <f>VLOOKUP(B26,NomLicenceClub,2,FALSE)</f>
        <v>157535</v>
      </c>
      <c r="G26" s="21" t="s">
        <v>31</v>
      </c>
      <c r="H26" s="23">
        <v>1</v>
      </c>
      <c r="I26" s="21">
        <v>2022</v>
      </c>
      <c r="J26" s="24">
        <v>1.1499999999999999</v>
      </c>
      <c r="K26" s="25"/>
      <c r="L26" s="25"/>
      <c r="M26" s="25"/>
      <c r="N26" s="26"/>
      <c r="O26" s="27"/>
      <c r="P26" s="28" t="e">
        <f>L26/M26</f>
        <v>#DIV/0!</v>
      </c>
      <c r="Q26" s="36"/>
      <c r="R26" s="36"/>
      <c r="S26" s="36"/>
      <c r="T26" s="36"/>
      <c r="U26" s="36"/>
      <c r="V26" s="29" t="e">
        <f>R26/S26</f>
        <v>#DIV/0!</v>
      </c>
      <c r="W26" s="34"/>
      <c r="X26" s="30"/>
      <c r="Y26" s="30"/>
      <c r="Z26" s="30"/>
      <c r="AA26" s="30"/>
      <c r="AB26" s="30" t="e">
        <f>X26/Y26</f>
        <v>#DIV/0!</v>
      </c>
      <c r="AC26" s="31">
        <f>IF(COUNTA(K26,Q26,W26)&lt;3,SUM(K26,Q26,W26),(SUM(K26,Q26,W26)-MIN(K26,Q26,W26)))</f>
        <v>0</v>
      </c>
      <c r="AD26" s="29" t="e">
        <f>SUM(L26,R26,X26)/SUM(M26,S26,Y26)</f>
        <v>#DIV/0!</v>
      </c>
      <c r="AE26" s="29">
        <f>MAX(N26,T26,Z26)</f>
        <v>0</v>
      </c>
      <c r="AF26" s="32">
        <f>MAX(O26,U26,AA26)</f>
        <v>0</v>
      </c>
    </row>
    <row r="27" spans="1:33" x14ac:dyDescent="0.3">
      <c r="A27" s="35"/>
      <c r="B27" s="20" t="s">
        <v>90</v>
      </c>
      <c r="C27" s="21" t="s">
        <v>91</v>
      </c>
      <c r="D27" s="21" t="s">
        <v>70</v>
      </c>
      <c r="E27" s="22" t="s">
        <v>30</v>
      </c>
      <c r="F27" s="23">
        <f>VLOOKUP(B27,NomLicenceClub,2,FALSE)</f>
        <v>141158</v>
      </c>
      <c r="G27" s="21" t="s">
        <v>31</v>
      </c>
      <c r="H27" s="23">
        <v>1</v>
      </c>
      <c r="I27" s="21">
        <v>2022</v>
      </c>
      <c r="J27" s="24">
        <v>1.1200000000000001</v>
      </c>
      <c r="K27" s="25"/>
      <c r="L27" s="25"/>
      <c r="M27" s="25"/>
      <c r="N27" s="26"/>
      <c r="O27" s="27"/>
      <c r="P27" s="28" t="e">
        <f>L27/M27</f>
        <v>#DIV/0!</v>
      </c>
      <c r="Q27" s="36"/>
      <c r="R27" s="36"/>
      <c r="S27" s="36"/>
      <c r="T27" s="36"/>
      <c r="U27" s="36"/>
      <c r="V27" s="29" t="e">
        <f>R27/S27</f>
        <v>#DIV/0!</v>
      </c>
      <c r="W27" s="34"/>
      <c r="X27" s="30"/>
      <c r="Y27" s="30"/>
      <c r="Z27" s="30"/>
      <c r="AA27" s="30"/>
      <c r="AB27" s="30" t="e">
        <f>X27/Y27</f>
        <v>#DIV/0!</v>
      </c>
      <c r="AC27" s="31">
        <f>IF(COUNTA(K27,Q27,W27)&lt;3,SUM(K27,Q27,W27),(SUM(K27,Q27,W27)-MIN(K27,Q27,W27)))</f>
        <v>0</v>
      </c>
      <c r="AD27" s="29" t="e">
        <f>SUM(L27,R27,X27)/SUM(M27,S27,Y27)</f>
        <v>#DIV/0!</v>
      </c>
      <c r="AE27" s="29">
        <f>MAX(N27,T27,Z27)</f>
        <v>0</v>
      </c>
      <c r="AF27" s="32">
        <f>MAX(O27,U27,AA27)</f>
        <v>0</v>
      </c>
    </row>
    <row r="28" spans="1:33" x14ac:dyDescent="0.3">
      <c r="A28" s="35"/>
      <c r="B28" s="52" t="s">
        <v>92</v>
      </c>
      <c r="C28" s="21" t="s">
        <v>93</v>
      </c>
      <c r="D28" s="21" t="s">
        <v>94</v>
      </c>
      <c r="E28" s="22" t="s">
        <v>35</v>
      </c>
      <c r="F28" s="23">
        <f>VLOOKUP(B28,NomLicenceClub,2,FALSE)</f>
        <v>13526</v>
      </c>
      <c r="G28" s="21" t="s">
        <v>31</v>
      </c>
      <c r="H28" s="23">
        <v>1</v>
      </c>
      <c r="I28" s="21">
        <v>2022</v>
      </c>
      <c r="J28" s="24">
        <v>1.1200000000000001</v>
      </c>
      <c r="K28" s="25"/>
      <c r="L28" s="25"/>
      <c r="M28" s="25"/>
      <c r="N28" s="26"/>
      <c r="O28" s="27"/>
      <c r="P28" s="28" t="e">
        <f>L28/M28</f>
        <v>#DIV/0!</v>
      </c>
      <c r="Q28" s="36"/>
      <c r="R28" s="36"/>
      <c r="S28" s="36"/>
      <c r="T28" s="36"/>
      <c r="U28" s="36"/>
      <c r="V28" s="29" t="e">
        <f>R28/S28</f>
        <v>#DIV/0!</v>
      </c>
      <c r="W28" s="34"/>
      <c r="X28" s="30"/>
      <c r="Y28" s="30"/>
      <c r="Z28" s="30"/>
      <c r="AA28" s="30"/>
      <c r="AB28" s="30" t="e">
        <f>X28/Y28</f>
        <v>#DIV/0!</v>
      </c>
      <c r="AC28" s="31">
        <f>IF(COUNTA(K28,Q28,W28)&lt;3,SUM(K28,Q28,W28),(SUM(K28,Q28,W28)-MIN(K28,Q28,W28)))</f>
        <v>0</v>
      </c>
      <c r="AD28" s="29" t="e">
        <f>SUM(L28,R28,X28)/SUM(M28,S28,Y28)</f>
        <v>#DIV/0!</v>
      </c>
      <c r="AE28" s="29">
        <f>MAX(N28,T28,Z28)</f>
        <v>0</v>
      </c>
      <c r="AF28" s="32">
        <f>MAX(O28,U28,AA28)</f>
        <v>0</v>
      </c>
    </row>
    <row r="29" spans="1:33" x14ac:dyDescent="0.3">
      <c r="A29" s="35"/>
      <c r="B29" s="20" t="s">
        <v>95</v>
      </c>
      <c r="C29" s="21" t="s">
        <v>96</v>
      </c>
      <c r="D29" s="21" t="s">
        <v>42</v>
      </c>
      <c r="E29" s="22" t="s">
        <v>35</v>
      </c>
      <c r="F29" s="23">
        <f>VLOOKUP(B29,NomLicenceClub,2,FALSE)</f>
        <v>119631</v>
      </c>
      <c r="G29" s="21" t="s">
        <v>31</v>
      </c>
      <c r="H29" s="23">
        <v>1</v>
      </c>
      <c r="I29" s="21">
        <v>2022</v>
      </c>
      <c r="J29" s="24">
        <v>1.08</v>
      </c>
      <c r="K29" s="25"/>
      <c r="L29" s="25"/>
      <c r="M29" s="25"/>
      <c r="N29" s="26"/>
      <c r="O29" s="27"/>
      <c r="P29" s="28" t="e">
        <f>L29/M29</f>
        <v>#DIV/0!</v>
      </c>
      <c r="Q29" s="36"/>
      <c r="R29" s="36"/>
      <c r="S29" s="36"/>
      <c r="T29" s="36"/>
      <c r="U29" s="36"/>
      <c r="V29" s="29" t="e">
        <f>R29/S29</f>
        <v>#DIV/0!</v>
      </c>
      <c r="W29" s="34"/>
      <c r="X29" s="30"/>
      <c r="Y29" s="30"/>
      <c r="Z29" s="30"/>
      <c r="AA29" s="30"/>
      <c r="AB29" s="30" t="e">
        <f>X29/Y29</f>
        <v>#DIV/0!</v>
      </c>
      <c r="AC29" s="31">
        <f>IF(COUNTA(K29,Q29,W29)&lt;3,SUM(K29,Q29,W29),(SUM(K29,Q29,W29)-MIN(K29,Q29,W29)))</f>
        <v>0</v>
      </c>
      <c r="AD29" s="29" t="e">
        <f>SUM(L29,R29,X29)/SUM(M29,S29,Y29)</f>
        <v>#DIV/0!</v>
      </c>
      <c r="AE29" s="29">
        <f>MAX(N29,T29,Z29)</f>
        <v>0</v>
      </c>
      <c r="AF29" s="32">
        <f>MAX(O29,U29,AA29)</f>
        <v>0</v>
      </c>
    </row>
    <row r="30" spans="1:33" x14ac:dyDescent="0.3">
      <c r="A30" s="35"/>
      <c r="B30" s="20" t="s">
        <v>97</v>
      </c>
      <c r="C30" s="21" t="s">
        <v>98</v>
      </c>
      <c r="D30" s="21" t="s">
        <v>94</v>
      </c>
      <c r="E30" s="22" t="s">
        <v>30</v>
      </c>
      <c r="F30" s="23">
        <f>VLOOKUP(B30,NomLicenceClub,2,FALSE)</f>
        <v>132888</v>
      </c>
      <c r="G30" s="21" t="s">
        <v>31</v>
      </c>
      <c r="H30" s="23">
        <v>1</v>
      </c>
      <c r="I30" s="21">
        <v>2022</v>
      </c>
      <c r="J30" s="24">
        <v>1.05</v>
      </c>
      <c r="K30" s="25"/>
      <c r="L30" s="25"/>
      <c r="M30" s="25"/>
      <c r="N30" s="26"/>
      <c r="O30" s="27"/>
      <c r="P30" s="28" t="e">
        <f>L30/M30</f>
        <v>#DIV/0!</v>
      </c>
      <c r="Q30" s="36"/>
      <c r="R30" s="36"/>
      <c r="S30" s="36"/>
      <c r="T30" s="36"/>
      <c r="U30" s="36"/>
      <c r="V30" s="29" t="e">
        <f>R30/S30</f>
        <v>#DIV/0!</v>
      </c>
      <c r="W30" s="34"/>
      <c r="X30" s="30"/>
      <c r="Y30" s="30"/>
      <c r="Z30" s="30"/>
      <c r="AA30" s="30"/>
      <c r="AB30" s="30" t="e">
        <f>X30/Y30</f>
        <v>#DIV/0!</v>
      </c>
      <c r="AC30" s="31">
        <f>IF(COUNTA(K30,Q30,W30)&lt;3,SUM(K30,Q30,W30),(SUM(K30,Q30,W30)-MIN(K30,Q30,W30)))</f>
        <v>0</v>
      </c>
      <c r="AD30" s="29" t="e">
        <f>SUM(L30,R30,X30)/SUM(M30,S30,Y30)</f>
        <v>#DIV/0!</v>
      </c>
      <c r="AE30" s="29">
        <f>MAX(N30,T30,Z30)</f>
        <v>0</v>
      </c>
      <c r="AF30" s="32">
        <f>MAX(O30,U30,AA30)</f>
        <v>0</v>
      </c>
    </row>
    <row r="31" spans="1:33" x14ac:dyDescent="0.3">
      <c r="A31" s="35"/>
      <c r="B31" s="20" t="s">
        <v>99</v>
      </c>
      <c r="C31" s="21" t="s">
        <v>100</v>
      </c>
      <c r="D31" s="21" t="s">
        <v>101</v>
      </c>
      <c r="E31" s="22" t="s">
        <v>35</v>
      </c>
      <c r="F31" s="23">
        <f>VLOOKUP(B31,NomLicenceClub,2,FALSE)</f>
        <v>108081</v>
      </c>
      <c r="G31" s="21" t="s">
        <v>31</v>
      </c>
      <c r="H31" s="23">
        <v>1</v>
      </c>
      <c r="I31" s="21">
        <v>2022</v>
      </c>
      <c r="J31" s="24">
        <v>0.99</v>
      </c>
      <c r="K31" s="25"/>
      <c r="L31" s="25"/>
      <c r="M31" s="25"/>
      <c r="N31" s="26"/>
      <c r="O31" s="27"/>
      <c r="P31" s="28" t="e">
        <f>L31/M31</f>
        <v>#DIV/0!</v>
      </c>
      <c r="Q31" s="36"/>
      <c r="R31" s="36"/>
      <c r="S31" s="36"/>
      <c r="T31" s="36"/>
      <c r="U31" s="36"/>
      <c r="V31" s="29" t="e">
        <f>R31/S31</f>
        <v>#DIV/0!</v>
      </c>
      <c r="W31" s="34"/>
      <c r="X31" s="30"/>
      <c r="Y31" s="30"/>
      <c r="Z31" s="30"/>
      <c r="AA31" s="30"/>
      <c r="AB31" s="30" t="e">
        <f>X31/Y31</f>
        <v>#DIV/0!</v>
      </c>
      <c r="AC31" s="31">
        <f>IF(COUNTA(K31,Q31,W31)&lt;3,SUM(K31,Q31,W31),(SUM(K31,Q31,W31)-MIN(K31,Q31,W31)))</f>
        <v>0</v>
      </c>
      <c r="AD31" s="29" t="e">
        <f>SUM(L31,R31,X31)/SUM(M31,S31,Y31)</f>
        <v>#DIV/0!</v>
      </c>
      <c r="AE31" s="29">
        <f>MAX(N31,T31,Z31)</f>
        <v>0</v>
      </c>
      <c r="AF31" s="32">
        <f>MAX(O31,U31,AA31)</f>
        <v>0</v>
      </c>
    </row>
    <row r="32" spans="1:33" x14ac:dyDescent="0.3">
      <c r="A32" s="35"/>
      <c r="B32" s="20" t="s">
        <v>102</v>
      </c>
      <c r="C32" s="21" t="s">
        <v>103</v>
      </c>
      <c r="D32" s="21" t="s">
        <v>104</v>
      </c>
      <c r="E32" s="22" t="s">
        <v>35</v>
      </c>
      <c r="F32" s="23">
        <f>VLOOKUP(B32,NomLicenceClub,2,FALSE)</f>
        <v>124951</v>
      </c>
      <c r="G32" s="21" t="s">
        <v>31</v>
      </c>
      <c r="H32" s="23">
        <v>0</v>
      </c>
      <c r="I32" s="21">
        <v>2022</v>
      </c>
      <c r="J32" s="24">
        <v>0.98</v>
      </c>
      <c r="K32" s="25"/>
      <c r="L32" s="25"/>
      <c r="M32" s="25"/>
      <c r="N32" s="26"/>
      <c r="O32" s="27"/>
      <c r="P32" s="28" t="e">
        <f>L32/M32</f>
        <v>#DIV/0!</v>
      </c>
      <c r="Q32" s="36"/>
      <c r="R32" s="36"/>
      <c r="S32" s="36"/>
      <c r="T32" s="36"/>
      <c r="U32" s="36"/>
      <c r="V32" s="29" t="e">
        <f>R32/S32</f>
        <v>#DIV/0!</v>
      </c>
      <c r="W32" s="34"/>
      <c r="X32" s="30"/>
      <c r="Y32" s="30"/>
      <c r="Z32" s="30"/>
      <c r="AA32" s="30"/>
      <c r="AB32" s="30" t="e">
        <f>X32/Y32</f>
        <v>#DIV/0!</v>
      </c>
      <c r="AC32" s="31">
        <f>IF(COUNTA(K32,Q32,W32)&lt;3,SUM(K32,Q32,W32),(SUM(K32,Q32,W32)-MIN(K32,Q32,W32)))</f>
        <v>0</v>
      </c>
      <c r="AD32" s="29" t="e">
        <f>SUM(L32,R32,X32)/SUM(M32,S32,Y32)</f>
        <v>#DIV/0!</v>
      </c>
      <c r="AE32" s="29">
        <f>MAX(N32,T32,Z32)</f>
        <v>0</v>
      </c>
      <c r="AF32" s="32">
        <f>MAX(O32,U32,AA32)</f>
        <v>0</v>
      </c>
    </row>
    <row r="33" spans="1:32" x14ac:dyDescent="0.3">
      <c r="A33" s="35"/>
      <c r="B33" s="20" t="s">
        <v>105</v>
      </c>
      <c r="C33" s="21" t="s">
        <v>106</v>
      </c>
      <c r="D33" s="21" t="s">
        <v>54</v>
      </c>
      <c r="E33" s="22" t="s">
        <v>30</v>
      </c>
      <c r="F33" s="23">
        <f>VLOOKUP(B33,NomLicenceClub,2,FALSE)</f>
        <v>143826</v>
      </c>
      <c r="G33" s="21" t="s">
        <v>31</v>
      </c>
      <c r="H33" s="23">
        <v>1</v>
      </c>
      <c r="I33" s="21">
        <v>2022</v>
      </c>
      <c r="J33" s="24">
        <v>0.92</v>
      </c>
      <c r="K33" s="25"/>
      <c r="L33" s="25"/>
      <c r="M33" s="25"/>
      <c r="N33" s="26"/>
      <c r="O33" s="27"/>
      <c r="P33" s="28" t="e">
        <f>L33/M33</f>
        <v>#DIV/0!</v>
      </c>
      <c r="Q33" s="36"/>
      <c r="R33" s="36"/>
      <c r="S33" s="36"/>
      <c r="T33" s="36"/>
      <c r="U33" s="36"/>
      <c r="V33" s="29" t="e">
        <f>R33/S33</f>
        <v>#DIV/0!</v>
      </c>
      <c r="W33" s="34"/>
      <c r="X33" s="30"/>
      <c r="Y33" s="30"/>
      <c r="Z33" s="30"/>
      <c r="AA33" s="30"/>
      <c r="AB33" s="30" t="e">
        <f>X33/Y33</f>
        <v>#DIV/0!</v>
      </c>
      <c r="AC33" s="31">
        <f>IF(COUNTA(K33,Q33,W33)&lt;3,SUM(K33,Q33,W33),(SUM(K33,Q33,W33)-MIN(K33,Q33,W33)))</f>
        <v>0</v>
      </c>
      <c r="AD33" s="29" t="e">
        <f>SUM(L33,R33,X33)/SUM(M33,S33,Y33)</f>
        <v>#DIV/0!</v>
      </c>
      <c r="AE33" s="29">
        <f>MAX(N33,T33,Z33)</f>
        <v>0</v>
      </c>
      <c r="AF33" s="32">
        <f>MAX(O33,U33,AA33)</f>
        <v>0</v>
      </c>
    </row>
    <row r="34" spans="1:32" x14ac:dyDescent="0.3">
      <c r="A34" s="35"/>
      <c r="B34" s="20" t="s">
        <v>107</v>
      </c>
      <c r="C34" s="21" t="s">
        <v>108</v>
      </c>
      <c r="D34" s="21" t="s">
        <v>109</v>
      </c>
      <c r="E34" s="22" t="s">
        <v>30</v>
      </c>
      <c r="F34" s="23">
        <f>VLOOKUP(B34,NomLicenceClub,2,FALSE)</f>
        <v>103162</v>
      </c>
      <c r="G34" s="21" t="s">
        <v>31</v>
      </c>
      <c r="H34" s="23">
        <v>1</v>
      </c>
      <c r="I34" s="21">
        <v>2022</v>
      </c>
      <c r="J34" s="24">
        <v>0.9</v>
      </c>
      <c r="K34" s="25"/>
      <c r="L34" s="25"/>
      <c r="M34" s="25"/>
      <c r="N34" s="26"/>
      <c r="O34" s="27"/>
      <c r="P34" s="28" t="e">
        <f>L34/M34</f>
        <v>#DIV/0!</v>
      </c>
      <c r="Q34" s="36"/>
      <c r="R34" s="36"/>
      <c r="S34" s="36"/>
      <c r="T34" s="36"/>
      <c r="U34" s="36"/>
      <c r="V34" s="29" t="e">
        <f>R34/S34</f>
        <v>#DIV/0!</v>
      </c>
      <c r="W34" s="34"/>
      <c r="X34" s="30"/>
      <c r="Y34" s="30"/>
      <c r="Z34" s="30"/>
      <c r="AA34" s="30"/>
      <c r="AB34" s="30" t="e">
        <f>X34/Y34</f>
        <v>#DIV/0!</v>
      </c>
      <c r="AC34" s="31">
        <f>IF(COUNTA(K34,Q34,W34)&lt;3,SUM(K34,Q34,W34),(SUM(K34,Q34,W34)-MIN(K34,Q34,W34)))</f>
        <v>0</v>
      </c>
      <c r="AD34" s="29" t="e">
        <f>SUM(L34,R34,X34)/SUM(M34,S34,Y34)</f>
        <v>#DIV/0!</v>
      </c>
      <c r="AE34" s="29">
        <f>MAX(N34,T34,Z34)</f>
        <v>0</v>
      </c>
      <c r="AF34" s="32">
        <f>MAX(O34,U34,AA34)</f>
        <v>0</v>
      </c>
    </row>
    <row r="35" spans="1:32" x14ac:dyDescent="0.3">
      <c r="A35" s="60"/>
      <c r="B35" s="20" t="s">
        <v>110</v>
      </c>
      <c r="C35" s="21" t="s">
        <v>111</v>
      </c>
      <c r="D35" s="21" t="s">
        <v>112</v>
      </c>
      <c r="E35" s="22" t="s">
        <v>30</v>
      </c>
      <c r="F35" s="23">
        <f>VLOOKUP(B35,NomLicenceClub,2,FALSE)</f>
        <v>144281</v>
      </c>
      <c r="G35" s="21" t="s">
        <v>31</v>
      </c>
      <c r="H35" s="23">
        <v>1</v>
      </c>
      <c r="I35" s="21">
        <v>2022</v>
      </c>
      <c r="J35" s="23">
        <v>0.66</v>
      </c>
      <c r="K35" s="25"/>
      <c r="L35" s="25"/>
      <c r="M35" s="25"/>
      <c r="N35" s="26"/>
      <c r="O35" s="27"/>
      <c r="P35" s="28" t="e">
        <f>L35/M35</f>
        <v>#DIV/0!</v>
      </c>
      <c r="Q35" s="36"/>
      <c r="R35" s="36"/>
      <c r="S35" s="36"/>
      <c r="T35" s="36"/>
      <c r="U35" s="36"/>
      <c r="V35" s="29" t="e">
        <f>R35/S35</f>
        <v>#DIV/0!</v>
      </c>
      <c r="W35" s="34"/>
      <c r="X35" s="30"/>
      <c r="Y35" s="30"/>
      <c r="Z35" s="30"/>
      <c r="AA35" s="30"/>
      <c r="AB35" s="30" t="e">
        <f>X35/Y35</f>
        <v>#DIV/0!</v>
      </c>
      <c r="AC35" s="31">
        <f>IF(COUNTA(K35,Q35,W35)&lt;3,SUM(K35,Q35,W35),(SUM(K35,Q35,W35)-MIN(K35,Q35,W35)))</f>
        <v>0</v>
      </c>
      <c r="AD35" s="29" t="e">
        <f>SUM(L35,R35,X35)/SUM(M35,S35,Y35)</f>
        <v>#DIV/0!</v>
      </c>
      <c r="AE35" s="29">
        <f>MAX(N35,T35,Z35)</f>
        <v>0</v>
      </c>
      <c r="AF35" s="32">
        <f>MAX(O35,U35,AA35)</f>
        <v>0</v>
      </c>
    </row>
    <row r="36" spans="1:32" x14ac:dyDescent="0.3">
      <c r="A36" s="60"/>
      <c r="B36" s="20"/>
      <c r="C36" s="21"/>
      <c r="D36" s="21"/>
      <c r="E36" s="22"/>
      <c r="F36" s="23" t="e">
        <f>VLOOKUP(B36,NomLicenceClub,2,FALSE)</f>
        <v>#N/A</v>
      </c>
      <c r="G36" s="21" t="s">
        <v>31</v>
      </c>
      <c r="H36" s="23">
        <v>0</v>
      </c>
      <c r="I36" s="21">
        <v>2022</v>
      </c>
      <c r="J36" s="21" t="s">
        <v>113</v>
      </c>
      <c r="K36" s="25"/>
      <c r="L36" s="25"/>
      <c r="M36" s="25"/>
      <c r="N36" s="26"/>
      <c r="O36" s="27"/>
      <c r="P36" s="28" t="e">
        <f>L36/M36</f>
        <v>#DIV/0!</v>
      </c>
      <c r="Q36" s="36"/>
      <c r="R36" s="36"/>
      <c r="S36" s="36"/>
      <c r="T36" s="36"/>
      <c r="U36" s="36"/>
      <c r="V36" s="29" t="e">
        <f>R36/S36</f>
        <v>#DIV/0!</v>
      </c>
      <c r="W36" s="34"/>
      <c r="X36" s="30"/>
      <c r="Y36" s="30"/>
      <c r="Z36" s="30"/>
      <c r="AA36" s="30"/>
      <c r="AB36" s="30" t="e">
        <f>X36/Y36</f>
        <v>#DIV/0!</v>
      </c>
      <c r="AC36" s="31">
        <f>IF(COUNTA(K36,Q36,W36)&lt;3,SUM(K36,Q36,W36),(SUM(K36,Q36,W36)-MIN(K36,Q36,W36)))</f>
        <v>0</v>
      </c>
      <c r="AD36" s="29" t="e">
        <f>SUM(L36,R36,X36)/SUM(M36,S36,Y36)</f>
        <v>#DIV/0!</v>
      </c>
      <c r="AE36" s="29">
        <f>MAX(N36,T36,Z36)</f>
        <v>0</v>
      </c>
      <c r="AF36" s="32">
        <f>MAX(O36,U36,AA36)</f>
        <v>0</v>
      </c>
    </row>
    <row r="37" spans="1:32" x14ac:dyDescent="0.3">
      <c r="A37" s="60"/>
      <c r="B37" s="20"/>
      <c r="C37" s="21"/>
      <c r="D37" s="21"/>
      <c r="E37" s="22"/>
      <c r="F37" s="23" t="e">
        <f t="shared" ref="F37:F67" si="0">VLOOKUP(B37,NomLicenceClub,2,FALSE)</f>
        <v>#N/A</v>
      </c>
      <c r="G37" s="21"/>
      <c r="H37" s="23"/>
      <c r="I37" s="21"/>
      <c r="J37" s="23"/>
      <c r="K37" s="25"/>
      <c r="L37" s="25"/>
      <c r="M37" s="25"/>
      <c r="N37" s="26"/>
      <c r="O37" s="27"/>
      <c r="P37" s="28" t="e">
        <f t="shared" ref="P37:P67" si="1">L37/M37</f>
        <v>#DIV/0!</v>
      </c>
      <c r="Q37" s="36"/>
      <c r="R37" s="36"/>
      <c r="S37" s="36"/>
      <c r="T37" s="36"/>
      <c r="U37" s="36"/>
      <c r="V37" s="29" t="e">
        <f t="shared" ref="V37:V67" si="2">R37/S37</f>
        <v>#DIV/0!</v>
      </c>
      <c r="W37" s="34"/>
      <c r="X37" s="30"/>
      <c r="Y37" s="30"/>
      <c r="Z37" s="30"/>
      <c r="AA37" s="30"/>
      <c r="AB37" s="30" t="e">
        <f t="shared" ref="AB37:AB67" si="3">X37/Y37</f>
        <v>#DIV/0!</v>
      </c>
      <c r="AC37" s="31">
        <f t="shared" ref="AC37:AC67" si="4">IF(COUNTA(K37,Q37,W37)&lt;3,SUM(K37,Q37,W37),(SUM(K37,Q37,W37)-MIN(K37,Q37,W37)))</f>
        <v>0</v>
      </c>
      <c r="AD37" s="29" t="e">
        <f t="shared" ref="AD37:AD67" si="5">SUM(L37,R37,X37)/SUM(M37,S37,Y37)</f>
        <v>#DIV/0!</v>
      </c>
      <c r="AE37" s="29">
        <f t="shared" ref="AE37:AF67" si="6">MAX(N37,T37,Z37)</f>
        <v>0</v>
      </c>
      <c r="AF37" s="32">
        <f t="shared" si="6"/>
        <v>0</v>
      </c>
    </row>
    <row r="39" spans="1:32" x14ac:dyDescent="0.3">
      <c r="E39" s="61"/>
      <c r="F39" s="61"/>
      <c r="G39" s="61"/>
      <c r="H39" s="61"/>
      <c r="I39" s="61"/>
      <c r="J39" s="61"/>
      <c r="K39" s="61"/>
      <c r="L39" s="61"/>
      <c r="M39" s="61"/>
      <c r="N39" s="61"/>
      <c r="O39" s="61"/>
      <c r="P39" s="61"/>
    </row>
    <row r="40" spans="1:32" x14ac:dyDescent="0.3">
      <c r="E40" s="61"/>
      <c r="F40" s="61"/>
      <c r="G40" s="61"/>
      <c r="H40" s="61"/>
      <c r="I40" s="61"/>
      <c r="J40" s="61"/>
      <c r="K40" s="61"/>
      <c r="L40" s="61"/>
      <c r="M40" s="61"/>
      <c r="N40" s="61"/>
      <c r="O40" s="61"/>
      <c r="P40" s="61"/>
    </row>
    <row r="41" spans="1:32" x14ac:dyDescent="0.3">
      <c r="E41" s="61"/>
      <c r="F41" s="61"/>
      <c r="G41" s="61"/>
      <c r="H41" s="61"/>
      <c r="I41" s="61"/>
      <c r="J41" s="61"/>
      <c r="K41" s="61"/>
      <c r="L41" s="61"/>
      <c r="M41" s="61"/>
      <c r="N41" s="61"/>
      <c r="O41" s="61"/>
      <c r="P41" s="61"/>
    </row>
    <row r="42" spans="1:32" x14ac:dyDescent="0.3">
      <c r="E42" s="61"/>
      <c r="F42" s="61"/>
      <c r="G42" s="61"/>
      <c r="H42" s="61"/>
      <c r="I42" s="61"/>
      <c r="J42" s="61"/>
      <c r="K42" s="61"/>
      <c r="L42" s="61"/>
      <c r="M42" s="61"/>
      <c r="N42" s="61"/>
      <c r="O42" s="61"/>
      <c r="P42" s="61"/>
    </row>
    <row r="52" spans="4:4" x14ac:dyDescent="0.3">
      <c r="D52" s="4" t="s">
        <v>114</v>
      </c>
    </row>
    <row r="53" spans="4:4" x14ac:dyDescent="0.3">
      <c r="D53" s="4" t="s">
        <v>115</v>
      </c>
    </row>
    <row r="54" spans="4:4" x14ac:dyDescent="0.3">
      <c r="D54" s="4" t="s">
        <v>116</v>
      </c>
    </row>
    <row r="55" spans="4:4" x14ac:dyDescent="0.3">
      <c r="D55" s="4" t="s">
        <v>117</v>
      </c>
    </row>
    <row r="56" spans="4:4" x14ac:dyDescent="0.3">
      <c r="D56" s="4" t="s">
        <v>118</v>
      </c>
    </row>
    <row r="81" spans="1:132" s="62" customFormat="1" x14ac:dyDescent="0.3">
      <c r="A81" s="3"/>
      <c r="B81" s="2"/>
      <c r="C81" s="4"/>
      <c r="D81" s="4"/>
      <c r="E81" s="3"/>
      <c r="F81" s="2"/>
      <c r="G81" s="2"/>
      <c r="H81" s="2"/>
      <c r="I81" s="2"/>
      <c r="J81" s="2"/>
      <c r="K81" s="5"/>
      <c r="L81" s="5"/>
      <c r="M81" s="5"/>
      <c r="N81" s="6"/>
      <c r="O81" s="5"/>
      <c r="P81" s="5"/>
      <c r="Q81" s="5"/>
      <c r="R81" s="6"/>
      <c r="S81" s="5"/>
      <c r="T81" s="5"/>
      <c r="U81" s="5"/>
      <c r="V81" s="6"/>
      <c r="W81" s="2"/>
      <c r="X81" s="6"/>
      <c r="Y81" s="2"/>
      <c r="Z81" s="2"/>
      <c r="AA81" s="2"/>
      <c r="AB81" s="2"/>
      <c r="AC81" s="2"/>
      <c r="AD81" s="2"/>
      <c r="AE81" s="2"/>
      <c r="AF81" s="2"/>
      <c r="AG81" s="2"/>
      <c r="AH81" s="2"/>
      <c r="AI81" s="2"/>
      <c r="AJ81" s="2"/>
      <c r="AK81" s="2"/>
      <c r="AL81" s="2"/>
      <c r="AM81" s="2"/>
      <c r="AN81" s="2"/>
      <c r="BS81" s="63"/>
      <c r="BU81" s="64"/>
      <c r="BV81" s="65"/>
      <c r="BW81" s="65"/>
      <c r="BX81" s="66"/>
      <c r="BY81" s="67"/>
      <c r="BZ81" s="68"/>
      <c r="CA81" s="66"/>
      <c r="CB81" s="69"/>
      <c r="CC81" s="69"/>
      <c r="CD81" s="69"/>
      <c r="CE81" s="69"/>
      <c r="CF81" s="69"/>
      <c r="CG81" s="69"/>
      <c r="CH81" s="69"/>
      <c r="CI81" s="69"/>
      <c r="CJ81" s="69"/>
      <c r="CK81" s="69"/>
      <c r="CL81" s="69"/>
      <c r="CM81" s="69"/>
      <c r="CN81" s="69"/>
      <c r="CO81" s="69"/>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x14ac:dyDescent="0.3">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c r="BO82" s="62"/>
      <c r="BP82" s="62"/>
      <c r="BQ82" s="62"/>
      <c r="BR82" s="62"/>
      <c r="BS82" s="63"/>
      <c r="BT82" s="62"/>
      <c r="BU82" s="69"/>
      <c r="BV82" s="69"/>
      <c r="BW82" s="69"/>
      <c r="BX82" s="69"/>
      <c r="BY82" s="70"/>
      <c r="BZ82" s="62"/>
      <c r="CA82" s="69"/>
      <c r="CB82" s="69"/>
      <c r="CC82" s="69"/>
      <c r="CD82" s="69"/>
      <c r="CE82" s="69"/>
      <c r="CF82" s="69"/>
      <c r="CG82" s="69"/>
      <c r="CH82" s="69"/>
      <c r="CI82" s="69"/>
      <c r="CJ82" s="69"/>
      <c r="CK82" s="69"/>
      <c r="CL82" s="69"/>
      <c r="CM82" s="69"/>
      <c r="CN82" s="69"/>
      <c r="CO82" s="69"/>
      <c r="CP82" s="62"/>
      <c r="CQ82" s="62"/>
      <c r="CR82" s="62"/>
      <c r="CS82" s="62"/>
      <c r="CT82" s="62"/>
      <c r="CU82" s="62"/>
      <c r="CV82" s="62"/>
      <c r="CW82" s="62"/>
      <c r="CX82" s="62"/>
      <c r="CY82" s="62"/>
      <c r="CZ82" s="62"/>
      <c r="DA82" s="62"/>
    </row>
    <row r="83" spans="1:132" x14ac:dyDescent="0.3">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2"/>
      <c r="BP83" s="62"/>
      <c r="BQ83" s="62"/>
      <c r="BR83" s="62"/>
      <c r="BS83" s="71"/>
      <c r="BT83" s="62"/>
      <c r="BU83" s="62"/>
      <c r="BV83" s="62"/>
      <c r="BW83" s="62"/>
      <c r="BX83" s="62"/>
      <c r="BY83" s="62"/>
      <c r="BZ83" s="62"/>
      <c r="CA83" s="69"/>
      <c r="CB83" s="69"/>
      <c r="CC83" s="69"/>
      <c r="CD83" s="69"/>
      <c r="CE83" s="69"/>
      <c r="CF83" s="69"/>
      <c r="CG83" s="69"/>
      <c r="CH83" s="69"/>
      <c r="CI83" s="69"/>
      <c r="CJ83" s="69"/>
      <c r="CK83" s="69"/>
      <c r="CL83" s="69"/>
      <c r="CM83" s="69"/>
      <c r="CN83" s="62"/>
      <c r="CO83" s="62"/>
      <c r="CP83" s="62"/>
      <c r="CQ83" s="62"/>
      <c r="CR83" s="62"/>
      <c r="CS83" s="62"/>
      <c r="CT83" s="62"/>
      <c r="CU83" s="62"/>
      <c r="CV83" s="62"/>
      <c r="CW83" s="62"/>
      <c r="CX83" s="62"/>
      <c r="CY83" s="62"/>
      <c r="CZ83" s="62"/>
      <c r="DA83" s="62"/>
    </row>
    <row r="84" spans="1:132" x14ac:dyDescent="0.3">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2"/>
      <c r="BP84" s="62"/>
      <c r="BQ84" s="62"/>
      <c r="BR84" s="62"/>
      <c r="BS84" s="71"/>
      <c r="BT84" s="62"/>
      <c r="BU84" s="62"/>
      <c r="BV84" s="62"/>
      <c r="BW84" s="62"/>
      <c r="BX84" s="62"/>
      <c r="BY84" s="62"/>
      <c r="BZ84" s="62"/>
      <c r="CA84" s="71"/>
      <c r="CB84" s="71"/>
      <c r="CC84" s="69"/>
      <c r="CD84" s="72"/>
      <c r="CE84" s="72"/>
      <c r="CF84" s="72"/>
      <c r="CG84" s="62"/>
      <c r="CH84" s="62"/>
      <c r="CI84" s="62"/>
      <c r="CJ84" s="62"/>
      <c r="CK84" s="62"/>
      <c r="CL84" s="62"/>
      <c r="CM84" s="62"/>
      <c r="CN84" s="62"/>
      <c r="CO84" s="62"/>
      <c r="CP84" s="62"/>
      <c r="CQ84" s="62"/>
      <c r="CR84" s="62"/>
      <c r="CS84" s="62"/>
      <c r="CT84" s="62"/>
      <c r="CU84" s="62"/>
      <c r="CV84" s="62"/>
      <c r="CW84" s="62"/>
      <c r="CX84" s="62"/>
      <c r="CY84" s="62"/>
      <c r="CZ84" s="62"/>
      <c r="DA84" s="62"/>
    </row>
    <row r="85" spans="1:132" x14ac:dyDescent="0.3">
      <c r="AO85" s="62"/>
      <c r="AP85" s="62"/>
      <c r="AQ85" s="62"/>
      <c r="AR85" s="62"/>
      <c r="AS85" s="62"/>
      <c r="AT85" s="62"/>
      <c r="AU85" s="62"/>
      <c r="AV85" s="62"/>
      <c r="AW85" s="62"/>
      <c r="AX85" s="62"/>
      <c r="AY85" s="62"/>
      <c r="AZ85" s="62"/>
      <c r="BA85" s="62"/>
      <c r="BB85" s="62" t="s">
        <v>119</v>
      </c>
      <c r="BC85" s="62"/>
      <c r="BD85" s="62"/>
      <c r="BE85" s="62"/>
      <c r="BF85" s="62"/>
      <c r="BG85" s="62"/>
      <c r="BH85" s="62"/>
      <c r="BI85" s="62"/>
      <c r="BJ85" s="62"/>
      <c r="BK85" s="62"/>
      <c r="BL85" s="62"/>
      <c r="BM85" s="62"/>
      <c r="BN85" s="62"/>
      <c r="BO85" s="62"/>
      <c r="BP85" s="62"/>
      <c r="BQ85" s="62"/>
      <c r="BR85" s="62"/>
      <c r="BS85" s="71"/>
      <c r="BT85" s="62"/>
      <c r="BU85" s="62"/>
      <c r="BV85" s="62"/>
      <c r="BW85" s="62"/>
      <c r="BX85" s="62"/>
      <c r="BY85" s="62"/>
      <c r="BZ85" s="62"/>
      <c r="CA85" s="71"/>
      <c r="CB85" s="71"/>
      <c r="CC85" s="69"/>
      <c r="CD85" s="71"/>
      <c r="CE85" s="71"/>
      <c r="CF85" s="71"/>
      <c r="CG85" s="62"/>
      <c r="CH85" s="62"/>
      <c r="CI85" s="62"/>
      <c r="CJ85" s="62"/>
      <c r="CK85" s="62"/>
      <c r="CL85" s="62"/>
      <c r="CM85" s="62"/>
      <c r="CN85" s="62"/>
      <c r="CO85" s="62"/>
      <c r="CP85" s="62"/>
      <c r="CQ85" s="62"/>
      <c r="CR85" s="62"/>
      <c r="CS85" s="62"/>
      <c r="CT85" s="62"/>
      <c r="CU85" s="62"/>
      <c r="CV85" s="62"/>
      <c r="CW85" s="62"/>
      <c r="CX85" s="62"/>
      <c r="CY85" s="62"/>
      <c r="CZ85" s="62"/>
      <c r="DA85" s="62"/>
    </row>
    <row r="86" spans="1:132" ht="21" customHeight="1" x14ac:dyDescent="0.3">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c r="BO86" s="62"/>
      <c r="BP86" s="62"/>
      <c r="BQ86" s="62"/>
      <c r="BR86" s="62"/>
      <c r="BS86" s="71"/>
      <c r="BT86" s="62"/>
      <c r="BU86" s="62"/>
      <c r="BV86" s="62"/>
      <c r="BW86" s="62"/>
      <c r="BX86" s="62"/>
      <c r="BY86" s="62"/>
      <c r="BZ86" s="62"/>
      <c r="CA86" s="71"/>
      <c r="CB86" s="71"/>
      <c r="CC86" s="69"/>
      <c r="CD86" s="71"/>
      <c r="CE86" s="71"/>
      <c r="CF86" s="71"/>
      <c r="CG86" s="62"/>
      <c r="CH86" s="62"/>
      <c r="CI86" s="62"/>
      <c r="CJ86" s="62"/>
      <c r="CK86" s="62"/>
      <c r="CL86" s="62"/>
      <c r="CM86" s="62"/>
      <c r="CN86" s="62"/>
      <c r="CO86" s="62"/>
      <c r="CP86" s="62"/>
      <c r="CQ86" s="62"/>
      <c r="CR86" s="62"/>
      <c r="CS86" s="62"/>
      <c r="CT86" s="62"/>
      <c r="CU86" s="62"/>
      <c r="CV86" s="62"/>
      <c r="CW86" s="62"/>
      <c r="CX86" s="62"/>
      <c r="CY86" s="62"/>
      <c r="CZ86" s="62"/>
      <c r="DA86" s="62"/>
    </row>
    <row r="87" spans="1:132" ht="31.5" customHeight="1" x14ac:dyDescent="0.3">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2"/>
      <c r="BP87" s="62"/>
      <c r="BQ87" s="62"/>
      <c r="BR87" s="62"/>
      <c r="BS87" s="71"/>
      <c r="BT87" s="62"/>
      <c r="BU87" s="62"/>
      <c r="BV87" s="62"/>
      <c r="BW87" s="62"/>
      <c r="BX87" s="62"/>
      <c r="BY87" s="62"/>
      <c r="BZ87" s="62"/>
      <c r="CA87" s="71"/>
      <c r="CB87" s="71"/>
      <c r="CC87" s="69"/>
      <c r="CD87" s="62"/>
      <c r="CE87" s="62"/>
      <c r="CF87" s="62"/>
      <c r="CG87" s="62"/>
      <c r="CH87" s="62"/>
      <c r="CI87" s="62"/>
      <c r="CJ87" s="62"/>
      <c r="CK87" s="62"/>
      <c r="CL87" s="62"/>
      <c r="CM87" s="62"/>
      <c r="CN87" s="62"/>
      <c r="CO87" s="62"/>
      <c r="CP87" s="62"/>
      <c r="CQ87" s="62"/>
      <c r="CR87" s="62" t="s">
        <v>10</v>
      </c>
      <c r="CS87" s="62"/>
      <c r="CT87" s="62"/>
      <c r="CU87" s="62"/>
      <c r="CV87" s="62"/>
      <c r="CW87" s="62"/>
      <c r="CX87" s="62"/>
      <c r="CY87" s="62"/>
      <c r="CZ87" s="62"/>
      <c r="DA87" s="62"/>
    </row>
    <row r="88" spans="1:132" ht="25.5" customHeight="1" x14ac:dyDescent="0.3">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71"/>
      <c r="BT88" s="62"/>
      <c r="BU88" s="62"/>
      <c r="BV88" s="62"/>
      <c r="BW88" s="62"/>
      <c r="BX88" s="62"/>
      <c r="BY88" s="62"/>
      <c r="BZ88" s="62"/>
      <c r="CA88" s="71"/>
      <c r="CB88" s="71"/>
      <c r="CC88" s="69"/>
      <c r="CD88" s="62"/>
      <c r="CE88" s="62"/>
      <c r="CF88" s="62"/>
      <c r="CG88" s="62"/>
      <c r="CH88" s="62"/>
      <c r="CI88" s="62"/>
      <c r="CJ88" s="62"/>
      <c r="CK88" s="62"/>
      <c r="CL88" s="62"/>
      <c r="CM88" s="62"/>
      <c r="CN88" s="62"/>
      <c r="CO88" s="62"/>
      <c r="CP88" s="62"/>
      <c r="CQ88" s="62"/>
      <c r="CR88" s="62"/>
      <c r="CS88" s="62"/>
      <c r="CT88" s="62"/>
      <c r="CU88" s="62"/>
      <c r="CV88" s="62"/>
      <c r="CW88" s="62"/>
      <c r="CX88" s="62"/>
      <c r="CY88" s="62"/>
      <c r="CZ88" s="62"/>
      <c r="DA88" s="62"/>
    </row>
    <row r="89" spans="1:132" x14ac:dyDescent="0.3">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71"/>
      <c r="BT89" s="62"/>
      <c r="BU89" s="62"/>
      <c r="BV89" s="62"/>
      <c r="BW89" s="62"/>
      <c r="BX89" s="62"/>
      <c r="BY89" s="62"/>
      <c r="BZ89" s="62"/>
      <c r="CA89" s="71"/>
      <c r="CB89" s="71"/>
      <c r="CC89" s="69"/>
      <c r="CD89" s="62"/>
      <c r="CE89" s="62"/>
      <c r="CF89" s="62"/>
      <c r="CG89" s="62"/>
      <c r="CH89" s="62"/>
      <c r="CI89" s="62"/>
      <c r="CJ89" s="62"/>
      <c r="CK89" s="62"/>
      <c r="CL89" s="62"/>
      <c r="CM89" s="62"/>
      <c r="CN89" s="62"/>
      <c r="CO89" s="62"/>
      <c r="CP89" s="62"/>
      <c r="CQ89" s="62"/>
      <c r="CR89" s="62"/>
      <c r="CS89" s="62"/>
      <c r="CT89" s="62"/>
      <c r="CU89" s="62"/>
      <c r="CV89" s="62"/>
      <c r="CW89" s="62"/>
      <c r="CX89" s="62"/>
      <c r="CY89" s="62"/>
      <c r="CZ89" s="62"/>
      <c r="DA89" s="62"/>
    </row>
    <row r="90" spans="1:132" x14ac:dyDescent="0.3">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71"/>
      <c r="BT90" s="62"/>
      <c r="BU90" s="62"/>
      <c r="BV90" s="62"/>
      <c r="BW90" s="62"/>
      <c r="BX90" s="62"/>
      <c r="BY90" s="62"/>
      <c r="BZ90" s="62"/>
      <c r="CA90" s="71"/>
      <c r="CB90" s="71"/>
      <c r="CC90" s="69"/>
      <c r="CD90" s="62"/>
      <c r="CE90" s="62"/>
      <c r="CF90" s="62"/>
      <c r="CG90" s="62"/>
      <c r="CH90" s="62"/>
      <c r="CI90" s="62"/>
      <c r="CJ90" s="62"/>
      <c r="CK90" s="62"/>
      <c r="CL90" s="62"/>
      <c r="CM90" s="62"/>
      <c r="CN90" s="62"/>
      <c r="CO90" s="62"/>
      <c r="CP90" s="62"/>
      <c r="CQ90" s="62"/>
      <c r="CR90" s="62"/>
      <c r="CS90" s="62"/>
      <c r="CT90" s="62"/>
      <c r="CU90" s="62"/>
      <c r="CV90" s="62"/>
      <c r="CW90" s="62"/>
      <c r="CX90" s="62"/>
      <c r="CY90" s="62"/>
      <c r="CZ90" s="62"/>
      <c r="DA90" s="62"/>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1A9D811A-2181-43AC-81BB-AA1F39BE958B}">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83E0D-DB83-48F7-BAB8-309097EB5E4E}">
  <sheetPr>
    <tabColor theme="5" tint="0.39997558519241921"/>
    <pageSetUpPr fitToPage="1"/>
  </sheetPr>
  <dimension ref="A1:W30"/>
  <sheetViews>
    <sheetView showGridLines="0" zoomScale="46" zoomScaleNormal="46" workbookViewId="0">
      <selection activeCell="K30" sqref="K30"/>
    </sheetView>
  </sheetViews>
  <sheetFormatPr baseColWidth="10" defaultRowHeight="15.6" x14ac:dyDescent="0.3"/>
  <cols>
    <col min="1" max="1" width="18.5546875" style="74" customWidth="1"/>
    <col min="2" max="2" width="6.33203125" style="74" customWidth="1"/>
    <col min="3" max="3" width="32.44140625" style="74" customWidth="1"/>
    <col min="4" max="4" width="11.5546875" style="74"/>
    <col min="5" max="5" width="7.77734375" style="74" customWidth="1"/>
    <col min="6" max="6" width="10.77734375" style="74" customWidth="1"/>
    <col min="7" max="7" width="11.33203125" style="74" customWidth="1"/>
    <col min="8" max="9" width="8" style="74" customWidth="1"/>
    <col min="10" max="10" width="11.5546875" style="74"/>
    <col min="11" max="11" width="8" style="74" customWidth="1"/>
    <col min="12" max="12" width="16.109375" style="74" customWidth="1"/>
    <col min="13" max="15" width="11.5546875" style="74"/>
    <col min="16" max="16" width="16.88671875" style="74" bestFit="1" customWidth="1"/>
    <col min="17" max="18" width="11.5546875" style="74"/>
    <col min="19" max="19" width="17.44140625" style="74" customWidth="1"/>
    <col min="20" max="20" width="14.109375" style="74" customWidth="1"/>
    <col min="21" max="21" width="20.21875" style="74" customWidth="1"/>
    <col min="22" max="22" width="5" style="74" customWidth="1"/>
    <col min="23" max="16384" width="11.5546875" style="74"/>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75"/>
      <c r="C2" s="76"/>
      <c r="D2" s="77"/>
      <c r="E2" s="77"/>
      <c r="F2" s="77"/>
      <c r="G2" s="77"/>
      <c r="H2" s="77"/>
      <c r="I2" s="77"/>
      <c r="J2" s="77"/>
      <c r="K2" s="77"/>
      <c r="L2" s="77"/>
      <c r="M2" s="76"/>
      <c r="N2" s="76"/>
      <c r="O2" s="76"/>
      <c r="P2" s="78"/>
      <c r="Q2" s="78"/>
      <c r="R2" s="78"/>
      <c r="S2" s="78"/>
      <c r="T2" s="78"/>
      <c r="U2" s="78"/>
      <c r="V2" s="79"/>
      <c r="W2" s="2"/>
    </row>
    <row r="3" spans="1:23" ht="36.6" x14ac:dyDescent="0.5">
      <c r="A3" s="2"/>
      <c r="B3" s="80"/>
      <c r="C3" s="81">
        <f>'[8]A RENSEIGNER'!$C$11</f>
        <v>44535</v>
      </c>
      <c r="D3" s="81"/>
      <c r="E3" s="81"/>
      <c r="F3" s="81"/>
      <c r="G3" s="81"/>
      <c r="H3" s="81"/>
      <c r="I3" s="81"/>
      <c r="J3" s="81"/>
      <c r="K3" s="81"/>
      <c r="L3" s="81"/>
      <c r="M3" s="81"/>
      <c r="N3" s="81"/>
      <c r="O3" s="81"/>
      <c r="P3" s="81"/>
      <c r="Q3" s="81"/>
      <c r="R3" s="81"/>
      <c r="S3" s="81"/>
      <c r="T3" s="81"/>
      <c r="U3" s="81"/>
      <c r="V3" s="82"/>
      <c r="W3" s="2"/>
    </row>
    <row r="4" spans="1:23" ht="31.2" x14ac:dyDescent="0.6">
      <c r="A4" s="2"/>
      <c r="B4" s="80"/>
      <c r="C4" s="83"/>
      <c r="D4" s="84"/>
      <c r="E4" s="84"/>
      <c r="F4" s="84"/>
      <c r="G4" s="84"/>
      <c r="H4" s="84"/>
      <c r="I4" s="84"/>
      <c r="J4" s="84"/>
      <c r="K4" s="84"/>
      <c r="L4" s="84"/>
      <c r="M4" s="83"/>
      <c r="N4" s="83"/>
      <c r="O4" s="83"/>
      <c r="P4" s="85"/>
      <c r="Q4" s="85"/>
      <c r="R4" s="85"/>
      <c r="S4" s="85"/>
      <c r="T4" s="86"/>
      <c r="U4" s="86"/>
      <c r="V4" s="82"/>
      <c r="W4" s="2"/>
    </row>
    <row r="5" spans="1:23" ht="36.6" x14ac:dyDescent="0.5">
      <c r="A5" s="2"/>
      <c r="B5" s="80"/>
      <c r="C5" s="87" t="str">
        <f>'[8]A RENSEIGNER'!$C$12</f>
        <v>ABASM</v>
      </c>
      <c r="D5" s="87"/>
      <c r="E5" s="87"/>
      <c r="F5" s="87"/>
      <c r="G5" s="87"/>
      <c r="H5" s="87"/>
      <c r="I5" s="87"/>
      <c r="J5" s="87"/>
      <c r="K5" s="87"/>
      <c r="L5" s="87"/>
      <c r="M5" s="87"/>
      <c r="N5" s="87"/>
      <c r="O5" s="87"/>
      <c r="P5" s="87"/>
      <c r="Q5" s="87"/>
      <c r="R5" s="87"/>
      <c r="S5" s="87"/>
      <c r="T5" s="87"/>
      <c r="U5" s="87"/>
      <c r="V5" s="82"/>
      <c r="W5" s="2"/>
    </row>
    <row r="6" spans="1:23" ht="31.2" x14ac:dyDescent="0.6">
      <c r="A6" s="2"/>
      <c r="B6" s="80"/>
      <c r="C6" s="83"/>
      <c r="D6" s="84"/>
      <c r="E6" s="84"/>
      <c r="F6" s="84"/>
      <c r="G6" s="84"/>
      <c r="H6" s="84"/>
      <c r="I6" s="84"/>
      <c r="J6" s="84"/>
      <c r="K6" s="84"/>
      <c r="L6" s="84"/>
      <c r="M6" s="83"/>
      <c r="N6" s="83"/>
      <c r="O6" s="83"/>
      <c r="P6" s="85"/>
      <c r="Q6" s="85"/>
      <c r="R6" s="85"/>
      <c r="S6" s="85"/>
      <c r="T6" s="86"/>
      <c r="U6" s="86"/>
      <c r="V6" s="82"/>
      <c r="W6" s="2"/>
    </row>
    <row r="7" spans="1:23" ht="36.6" x14ac:dyDescent="0.5">
      <c r="A7" s="2"/>
      <c r="B7" s="80"/>
      <c r="C7" s="87" t="str">
        <f>"MODE DE JEU"&amp;"  "&amp;'[8]A RENSEIGNER'!$C$16</f>
        <v>MODE DE JEU  BANDE</v>
      </c>
      <c r="D7" s="87"/>
      <c r="E7" s="87"/>
      <c r="F7" s="87"/>
      <c r="G7" s="87"/>
      <c r="H7" s="87"/>
      <c r="I7" s="87"/>
      <c r="J7" s="87"/>
      <c r="K7" s="87"/>
      <c r="L7" s="87"/>
      <c r="M7" s="87"/>
      <c r="N7" s="87"/>
      <c r="O7" s="87"/>
      <c r="P7" s="87"/>
      <c r="Q7" s="87"/>
      <c r="R7" s="87"/>
      <c r="S7" s="87"/>
      <c r="T7" s="87"/>
      <c r="U7" s="87"/>
      <c r="V7" s="82"/>
      <c r="W7" s="2"/>
    </row>
    <row r="8" spans="1:23" ht="31.2" x14ac:dyDescent="0.6">
      <c r="A8" s="2"/>
      <c r="B8" s="80"/>
      <c r="C8" s="83"/>
      <c r="D8" s="83"/>
      <c r="E8" s="83"/>
      <c r="F8" s="83"/>
      <c r="G8" s="83"/>
      <c r="H8" s="83"/>
      <c r="I8" s="83"/>
      <c r="J8" s="83"/>
      <c r="K8" s="83"/>
      <c r="L8" s="83"/>
      <c r="M8" s="83"/>
      <c r="N8" s="83"/>
      <c r="O8" s="83"/>
      <c r="P8" s="83"/>
      <c r="Q8" s="83"/>
      <c r="R8" s="83"/>
      <c r="S8" s="85"/>
      <c r="T8" s="86"/>
      <c r="U8" s="86"/>
      <c r="V8" s="82"/>
      <c r="W8" s="2"/>
    </row>
    <row r="9" spans="1:23" ht="36.6" x14ac:dyDescent="0.5">
      <c r="A9" s="2"/>
      <c r="B9" s="80"/>
      <c r="C9" s="87" t="str">
        <f>"CATEGORIE"&amp;"  "&amp;'[8]A RENSEIGNER'!$C$17</f>
        <v>CATEGORIE  R1</v>
      </c>
      <c r="D9" s="87"/>
      <c r="E9" s="87"/>
      <c r="F9" s="87"/>
      <c r="G9" s="87"/>
      <c r="H9" s="87"/>
      <c r="I9" s="87"/>
      <c r="J9" s="87"/>
      <c r="K9" s="87"/>
      <c r="L9" s="87"/>
      <c r="M9" s="87"/>
      <c r="N9" s="87"/>
      <c r="O9" s="87"/>
      <c r="P9" s="87"/>
      <c r="Q9" s="87"/>
      <c r="R9" s="87"/>
      <c r="S9" s="87"/>
      <c r="T9" s="87"/>
      <c r="U9" s="87"/>
      <c r="V9" s="88"/>
      <c r="W9" s="2"/>
    </row>
    <row r="10" spans="1:23" ht="31.2" x14ac:dyDescent="0.3">
      <c r="A10" s="2"/>
      <c r="B10" s="89"/>
      <c r="C10" s="83"/>
      <c r="D10" s="83"/>
      <c r="E10" s="83"/>
      <c r="F10" s="83"/>
      <c r="G10" s="83"/>
      <c r="H10" s="83"/>
      <c r="I10" s="83"/>
      <c r="J10" s="83"/>
      <c r="K10" s="83"/>
      <c r="L10" s="83"/>
      <c r="M10" s="83"/>
      <c r="N10" s="83"/>
      <c r="O10" s="83"/>
      <c r="P10" s="83"/>
      <c r="Q10" s="83"/>
      <c r="R10" s="83"/>
      <c r="S10" s="83"/>
      <c r="T10" s="90"/>
      <c r="U10" s="90"/>
      <c r="V10" s="88"/>
      <c r="W10" s="2"/>
    </row>
    <row r="11" spans="1:23" ht="36.6" x14ac:dyDescent="0.5">
      <c r="A11" s="2"/>
      <c r="B11" s="80"/>
      <c r="C11" s="87" t="str">
        <f>"TOURNOI N°"&amp;"  "&amp;'[8]A RENSEIGNER'!$C$14</f>
        <v>TOURNOI N°  1</v>
      </c>
      <c r="D11" s="87"/>
      <c r="E11" s="87"/>
      <c r="F11" s="87"/>
      <c r="G11" s="87"/>
      <c r="H11" s="87"/>
      <c r="I11" s="87"/>
      <c r="J11" s="87"/>
      <c r="K11" s="87"/>
      <c r="L11" s="87"/>
      <c r="M11" s="87"/>
      <c r="N11" s="87"/>
      <c r="O11" s="87"/>
      <c r="P11" s="87"/>
      <c r="Q11" s="87"/>
      <c r="R11" s="87"/>
      <c r="S11" s="87"/>
      <c r="T11" s="87"/>
      <c r="U11" s="87"/>
      <c r="V11" s="82"/>
      <c r="W11" s="2"/>
    </row>
    <row r="12" spans="1:23" ht="31.2" x14ac:dyDescent="0.6">
      <c r="A12" s="2"/>
      <c r="B12" s="80"/>
      <c r="C12" s="83"/>
      <c r="D12" s="84"/>
      <c r="E12" s="84"/>
      <c r="F12" s="84"/>
      <c r="G12" s="84"/>
      <c r="H12" s="84"/>
      <c r="I12" s="84"/>
      <c r="J12" s="84"/>
      <c r="K12" s="84"/>
      <c r="L12" s="84"/>
      <c r="M12" s="83"/>
      <c r="N12" s="83"/>
      <c r="O12" s="83"/>
      <c r="P12" s="85"/>
      <c r="Q12" s="85"/>
      <c r="R12" s="85"/>
      <c r="S12" s="85"/>
      <c r="T12" s="86"/>
      <c r="U12" s="86"/>
      <c r="V12" s="82"/>
      <c r="W12" s="2"/>
    </row>
    <row r="13" spans="1:23" ht="36.6" x14ac:dyDescent="0.5">
      <c r="A13" s="2"/>
      <c r="B13" s="80"/>
      <c r="C13" s="87" t="str">
        <f>"POULE n°"&amp;"  "&amp;'[8]A RENSEIGNER'!$C$15</f>
        <v>POULE n°  5</v>
      </c>
      <c r="D13" s="87"/>
      <c r="E13" s="87"/>
      <c r="F13" s="87"/>
      <c r="G13" s="87"/>
      <c r="H13" s="87"/>
      <c r="I13" s="87"/>
      <c r="J13" s="87"/>
      <c r="K13" s="87"/>
      <c r="L13" s="87"/>
      <c r="M13" s="87"/>
      <c r="N13" s="87"/>
      <c r="O13" s="87"/>
      <c r="P13" s="87"/>
      <c r="Q13" s="87"/>
      <c r="R13" s="87"/>
      <c r="S13" s="87"/>
      <c r="T13" s="87"/>
      <c r="U13" s="87"/>
      <c r="V13" s="82"/>
      <c r="W13" s="2"/>
    </row>
    <row r="14" spans="1:23" ht="31.2" x14ac:dyDescent="0.6">
      <c r="A14" s="2"/>
      <c r="B14" s="80"/>
      <c r="C14" s="83"/>
      <c r="D14" s="83"/>
      <c r="E14" s="83"/>
      <c r="F14" s="83"/>
      <c r="G14" s="83"/>
      <c r="H14" s="83"/>
      <c r="I14" s="83"/>
      <c r="J14" s="83"/>
      <c r="K14" s="83"/>
      <c r="L14" s="83"/>
      <c r="M14" s="83"/>
      <c r="N14" s="83"/>
      <c r="O14" s="83"/>
      <c r="P14" s="83"/>
      <c r="Q14" s="83"/>
      <c r="R14" s="83"/>
      <c r="S14" s="85"/>
      <c r="T14" s="86"/>
      <c r="U14" s="86"/>
      <c r="V14" s="82"/>
      <c r="W14" s="2"/>
    </row>
    <row r="15" spans="1:23" ht="36.6" x14ac:dyDescent="0.5">
      <c r="A15" s="2"/>
      <c r="B15" s="80"/>
      <c r="C15" s="87" t="s">
        <v>120</v>
      </c>
      <c r="D15" s="87"/>
      <c r="E15" s="87"/>
      <c r="F15" s="87"/>
      <c r="G15" s="87"/>
      <c r="H15" s="87"/>
      <c r="I15" s="87"/>
      <c r="J15" s="87"/>
      <c r="K15" s="87"/>
      <c r="L15" s="87"/>
      <c r="M15" s="87"/>
      <c r="N15" s="87"/>
      <c r="O15" s="87"/>
      <c r="P15" s="87"/>
      <c r="Q15" s="87"/>
      <c r="R15" s="87"/>
      <c r="S15" s="87"/>
      <c r="T15" s="87"/>
      <c r="U15" s="87"/>
      <c r="V15" s="82"/>
      <c r="W15" s="2"/>
    </row>
    <row r="16" spans="1:23" ht="16.2" thickBot="1" x14ac:dyDescent="0.35">
      <c r="A16" s="2"/>
      <c r="B16" s="91"/>
      <c r="C16" s="5"/>
      <c r="D16" s="73"/>
      <c r="E16" s="73"/>
      <c r="F16" s="73"/>
      <c r="G16" s="73"/>
      <c r="H16" s="73"/>
      <c r="I16" s="73"/>
      <c r="J16" s="73"/>
      <c r="K16" s="73"/>
      <c r="L16" s="73"/>
      <c r="M16" s="5"/>
      <c r="N16" s="5"/>
      <c r="O16" s="5"/>
      <c r="P16" s="2"/>
      <c r="Q16" s="2"/>
      <c r="R16" s="2"/>
      <c r="S16" s="2"/>
      <c r="T16" s="2"/>
      <c r="U16" s="2"/>
      <c r="V16" s="92"/>
      <c r="W16" s="2"/>
    </row>
    <row r="17" spans="1:23" ht="60.75" customHeight="1" thickTop="1" thickBot="1" x14ac:dyDescent="0.35">
      <c r="A17" s="2"/>
      <c r="B17" s="91"/>
      <c r="C17" s="93" t="s">
        <v>121</v>
      </c>
      <c r="D17" s="94" t="str">
        <f>C18</f>
        <v>PEYROLE Philippe</v>
      </c>
      <c r="E17" s="94"/>
      <c r="F17" s="94"/>
      <c r="G17" s="230" t="str">
        <f>C22&amp;"  "&amp;"match 1"</f>
        <v>PONCE Frédéric  match 1</v>
      </c>
      <c r="H17" s="231"/>
      <c r="I17" s="232"/>
      <c r="J17" s="230" t="str">
        <f>C22&amp;"  "&amp;"match 2"</f>
        <v>PONCE Frédéric  match 2</v>
      </c>
      <c r="K17" s="231"/>
      <c r="L17" s="232"/>
      <c r="M17" s="98" t="s">
        <v>122</v>
      </c>
      <c r="N17" s="99" t="s">
        <v>123</v>
      </c>
      <c r="O17" s="100"/>
      <c r="P17" s="101" t="s">
        <v>124</v>
      </c>
      <c r="Q17" s="102" t="s">
        <v>125</v>
      </c>
      <c r="R17" s="103" t="s">
        <v>126</v>
      </c>
      <c r="S17" s="104" t="s">
        <v>127</v>
      </c>
      <c r="T17" s="104" t="s">
        <v>128</v>
      </c>
      <c r="U17" s="105" t="s">
        <v>129</v>
      </c>
      <c r="V17" s="92"/>
      <c r="W17" s="2"/>
    </row>
    <row r="18" spans="1:23" ht="45" customHeight="1" thickTop="1" x14ac:dyDescent="0.3">
      <c r="A18" s="2"/>
      <c r="B18" s="91"/>
      <c r="C18" s="106" t="str">
        <f>IF(ISBLANK('[8]A RENSEIGNER'!B41),"",('[8]A RENSEIGNER'!B41))</f>
        <v>PEYROLE Philippe</v>
      </c>
      <c r="D18" s="107"/>
      <c r="E18" s="108"/>
      <c r="F18" s="109"/>
      <c r="G18" s="110">
        <f>IF(ISBLANK('[8]POULE DE 2'!E28),"",'[8]POULE DE 2'!E28)</f>
        <v>28</v>
      </c>
      <c r="H18" s="110"/>
      <c r="I18" s="110">
        <f>IF(ISBLANK('[8]POULE DE 2'!F28),"",'[8]POULE DE 2'!F28)</f>
        <v>20</v>
      </c>
      <c r="J18" s="110">
        <f>IF(ISBLANK('[8]POULE DE 2'!E36),"",'[8]POULE DE 2'!E36)</f>
        <v>50</v>
      </c>
      <c r="K18" s="110"/>
      <c r="L18" s="111">
        <f>IF(ISBLANK('[8]POULE DE 2'!E36),"",'[8]POULE DE 2'!F36)</f>
        <v>28</v>
      </c>
      <c r="M18" s="112">
        <f>IF('[8]POULE DE 2'!R28=0,"",'[8]POULE DE 2'!R28)</f>
        <v>78</v>
      </c>
      <c r="N18" s="113">
        <f>IF('[8]POULE DE 2'!S28=0,"",'[8]POULE DE 2'!S28)</f>
        <v>48</v>
      </c>
      <c r="O18" s="114"/>
      <c r="P18" s="115">
        <f>IF(ISERROR('[8]POULE DE 2'!T28),"",'[8]POULE DE 2'!T28)</f>
        <v>1.625</v>
      </c>
      <c r="Q18" s="116">
        <f>IF(ISERROR('[8]POULE DE 3 '!W28),"",'[8]POULE DE 2'!W28)</f>
        <v>2</v>
      </c>
      <c r="R18" s="117" t="str">
        <f>IF(ISERROR('[8]POULE DE 3 '!Y28),"",IF(ISBLANK('[8]A RENSEIGNER'!B41),"",IF('[8]POULE DE 2'!Y28=1,'[8]POULE DE 2'!Y28&amp;"er",'[8]POULE DE 2'!Y28&amp;"ème")))</f>
        <v>2ème</v>
      </c>
      <c r="S18" s="118">
        <f>IF(ISERROR('[8]POULE DE 3 '!Z28),"",'[8]POULE DE 2'!Z28)</f>
        <v>5</v>
      </c>
      <c r="T18" s="118">
        <f>IF(ISBLANK(C18),"",'[8]POULE DE 2'!AG28)</f>
        <v>2</v>
      </c>
      <c r="U18" s="119">
        <f>IF(ISERROR('[8]POULE DE 2'!AH28),"",'[8]POULE DE 2'!AH28)</f>
        <v>7</v>
      </c>
      <c r="V18" s="92"/>
      <c r="W18" s="2"/>
    </row>
    <row r="19" spans="1:23" ht="45" customHeight="1" x14ac:dyDescent="0.3">
      <c r="A19" s="2"/>
      <c r="B19" s="91"/>
      <c r="C19" s="233" t="str">
        <f>'[8]A RENSEIGNER'!C41</f>
        <v>R1</v>
      </c>
      <c r="D19" s="121"/>
      <c r="E19" s="122"/>
      <c r="F19" s="123"/>
      <c r="G19" s="124"/>
      <c r="H19" s="124">
        <f>'[8]POULE DE 2'!J28</f>
        <v>0</v>
      </c>
      <c r="I19" s="124"/>
      <c r="J19" s="124"/>
      <c r="K19" s="124">
        <f>'[8]POULE DE 2'!J36</f>
        <v>2</v>
      </c>
      <c r="L19" s="125"/>
      <c r="M19" s="126" t="s">
        <v>130</v>
      </c>
      <c r="N19" s="127"/>
      <c r="O19" s="128" t="s">
        <v>131</v>
      </c>
      <c r="P19" s="129"/>
      <c r="Q19" s="116"/>
      <c r="R19" s="118"/>
      <c r="S19" s="118"/>
      <c r="T19" s="118"/>
      <c r="U19" s="119"/>
      <c r="V19" s="92"/>
      <c r="W19" s="2"/>
    </row>
    <row r="20" spans="1:23" ht="45" customHeight="1" thickBot="1" x14ac:dyDescent="0.35">
      <c r="A20" s="2"/>
      <c r="B20" s="91"/>
      <c r="C20" s="130" t="str">
        <f>'[8]A RENSEIGNER'!D41</f>
        <v>LIVRY</v>
      </c>
      <c r="D20" s="131"/>
      <c r="E20" s="132"/>
      <c r="F20" s="133"/>
      <c r="G20" s="134">
        <f>'[8]POULE DE 2'!I28</f>
        <v>1.4</v>
      </c>
      <c r="H20" s="135"/>
      <c r="I20" s="135">
        <f>IF(ISBLANK('[8]POULE DE 2'!G28),"",'[8]POULE DE 2'!G28)</f>
        <v>7</v>
      </c>
      <c r="J20" s="134">
        <f>'[8]POULE DE 2'!I36</f>
        <v>1.7857142857142858</v>
      </c>
      <c r="K20" s="135"/>
      <c r="L20" s="136">
        <f>IF(ISBLANK('[8]POULE DE 2'!E36),"",'[8]POULE DE 2'!G36)</f>
        <v>8</v>
      </c>
      <c r="M20" s="137">
        <f>IF('[8]POULE DE 2'!U28=0,"",'[8]POULE DE 2'!U28)</f>
        <v>1.7857142857142858</v>
      </c>
      <c r="N20" s="138"/>
      <c r="O20" s="139">
        <f>IF('[8]POULE DE 2'!V28=0,"",'[8]POULE DE 2'!V28)</f>
        <v>8</v>
      </c>
      <c r="P20" s="140"/>
      <c r="Q20" s="141"/>
      <c r="R20" s="142"/>
      <c r="S20" s="142"/>
      <c r="T20" s="142"/>
      <c r="U20" s="143"/>
      <c r="V20" s="92"/>
      <c r="W20" s="2"/>
    </row>
    <row r="21" spans="1:23" ht="60.75" customHeight="1" thickTop="1" thickBot="1" x14ac:dyDescent="0.35">
      <c r="A21" s="2"/>
      <c r="B21" s="91"/>
      <c r="C21" s="93" t="s">
        <v>121</v>
      </c>
      <c r="D21" s="234" t="str">
        <f>C18&amp;"  "&amp;"match 1"</f>
        <v>PEYROLE Philippe  match 1</v>
      </c>
      <c r="E21" s="235"/>
      <c r="F21" s="236"/>
      <c r="G21" s="95" t="str">
        <f>C22</f>
        <v>PONCE Frédéric</v>
      </c>
      <c r="H21" s="95"/>
      <c r="I21" s="95"/>
      <c r="J21" s="234" t="str">
        <f>C18&amp;"  "&amp;"match 2"</f>
        <v>PEYROLE Philippe  match 2</v>
      </c>
      <c r="K21" s="235"/>
      <c r="L21" s="236"/>
      <c r="M21" s="144" t="s">
        <v>122</v>
      </c>
      <c r="N21" s="145" t="s">
        <v>123</v>
      </c>
      <c r="O21" s="146"/>
      <c r="P21" s="147" t="s">
        <v>124</v>
      </c>
      <c r="Q21" s="102" t="s">
        <v>125</v>
      </c>
      <c r="R21" s="103" t="s">
        <v>126</v>
      </c>
      <c r="S21" s="104" t="s">
        <v>132</v>
      </c>
      <c r="T21" s="104" t="s">
        <v>128</v>
      </c>
      <c r="U21" s="105" t="s">
        <v>129</v>
      </c>
      <c r="V21" s="92"/>
      <c r="W21" s="2"/>
    </row>
    <row r="22" spans="1:23" ht="42" customHeight="1" thickTop="1" x14ac:dyDescent="0.3">
      <c r="A22" s="2"/>
      <c r="B22" s="91"/>
      <c r="C22" s="148" t="str">
        <f>IF(ISBLANK('[8]A RENSEIGNER'!B42),"",'[8]A RENSEIGNER'!B42)</f>
        <v>PONCE Frédéric</v>
      </c>
      <c r="D22" s="149">
        <f>IF(ISBLANK('[8]POULE DE 2'!E29),"",'[8]POULE DE 2'!E29)</f>
        <v>50</v>
      </c>
      <c r="E22" s="149"/>
      <c r="F22" s="149">
        <f>'[8]POULE DE 2'!F29</f>
        <v>20</v>
      </c>
      <c r="G22" s="150"/>
      <c r="H22" s="151"/>
      <c r="I22" s="152"/>
      <c r="J22" s="149">
        <f>IF(ISBLANK('[8]POULE DE 2'!E37),"",'[8]POULE DE 2'!E37)</f>
        <v>45</v>
      </c>
      <c r="K22" s="149"/>
      <c r="L22" s="153">
        <f>'[8]POULE DE 2'!F37</f>
        <v>28</v>
      </c>
      <c r="M22" s="154">
        <f>IF('[8]POULE DE 2'!R29=0,"",'[8]POULE DE 2'!R29)</f>
        <v>95</v>
      </c>
      <c r="N22" s="155">
        <f>IF(ISERROR('[8]POULE DE 2'!S29=0),"",'[8]POULE DE 2'!S29)</f>
        <v>48</v>
      </c>
      <c r="O22" s="156"/>
      <c r="P22" s="157">
        <f>IF(ISERROR('[8]POULE DE 2'!T29),"",'[8]POULE DE 2'!T29)</f>
        <v>1.9791666666666667</v>
      </c>
      <c r="Q22" s="158">
        <f>IF(ISERROR('[8]POULE DE 3 '!W29),"",'[8]POULE DE 2'!W29)</f>
        <v>2</v>
      </c>
      <c r="R22" s="159" t="str">
        <f>IF(ISERROR('[8]POULE DE 3 '!Y29),"",IF(ISBLANK('[8]A RENSEIGNER'!B42),"",IF('[8]POULE DE 2'!Y29=1,'[8]POULE DE 2'!Y29&amp;"er",'[8]POULE DE 2'!Y29&amp;"ème")))</f>
        <v>1er</v>
      </c>
      <c r="S22" s="160">
        <f>IF(ISERROR('[8]POULE DE 3 '!Z29),"",'[8]POULE DE 2'!Z29)</f>
        <v>8</v>
      </c>
      <c r="T22" s="160">
        <f>IF(ISBLANK(C22),"",'[8]POULE DE 2'!AG29)</f>
        <v>2</v>
      </c>
      <c r="U22" s="161">
        <f>IF(ISERROR('[8]POULE DE 2'!AH29),"",'[8]POULE DE 2'!AH29)</f>
        <v>10</v>
      </c>
      <c r="V22" s="92"/>
      <c r="W22" s="2"/>
    </row>
    <row r="23" spans="1:23" ht="42" customHeight="1" x14ac:dyDescent="0.3">
      <c r="A23" s="2"/>
      <c r="B23" s="91"/>
      <c r="C23" s="237" t="str">
        <f>'[8]A RENSEIGNER'!C42</f>
        <v>R1</v>
      </c>
      <c r="D23" s="163"/>
      <c r="E23" s="163">
        <f>'[8]POULE DE 2'!J29</f>
        <v>2</v>
      </c>
      <c r="F23" s="163"/>
      <c r="G23" s="164"/>
      <c r="H23" s="165"/>
      <c r="I23" s="166"/>
      <c r="J23" s="163"/>
      <c r="K23" s="163">
        <f>'[8]POULE DE 2'!J37</f>
        <v>0</v>
      </c>
      <c r="L23" s="167"/>
      <c r="M23" s="168" t="s">
        <v>130</v>
      </c>
      <c r="N23" s="169"/>
      <c r="O23" s="170"/>
      <c r="P23" s="171" t="s">
        <v>131</v>
      </c>
      <c r="Q23" s="158"/>
      <c r="R23" s="160"/>
      <c r="S23" s="160"/>
      <c r="T23" s="160"/>
      <c r="U23" s="161"/>
      <c r="V23" s="92"/>
      <c r="W23" s="2"/>
    </row>
    <row r="24" spans="1:23" ht="42" customHeight="1" thickBot="1" x14ac:dyDescent="0.35">
      <c r="A24" s="2"/>
      <c r="B24" s="91"/>
      <c r="C24" s="172" t="str">
        <f>'[8]A RENSEIGNER'!D42</f>
        <v>ABMA</v>
      </c>
      <c r="D24" s="173">
        <f>'[8]POULE DE 2'!I29</f>
        <v>2.5</v>
      </c>
      <c r="E24" s="174"/>
      <c r="F24" s="174">
        <f>IF(ISBLANK('[8]POULE DE 2'!G29),"",'[8]POULE DE 2'!G29)</f>
        <v>9</v>
      </c>
      <c r="G24" s="175"/>
      <c r="H24" s="176"/>
      <c r="I24" s="177"/>
      <c r="J24" s="173">
        <f>'[8]POULE DE 2'!I37</f>
        <v>1.6071428571428572</v>
      </c>
      <c r="K24" s="174"/>
      <c r="L24" s="178">
        <f>IF(ISBLANK('[8]POULE DE 2'!G37),"",'[8]POULE DE 2'!G37)</f>
        <v>5</v>
      </c>
      <c r="M24" s="179">
        <f>IF('[8]POULE DE 2'!U29=0,"",'[8]POULE DE 2'!U29)</f>
        <v>2.5</v>
      </c>
      <c r="N24" s="180"/>
      <c r="O24" s="181">
        <f>IF('[8]POULE DE 2'!V29=0,"",'[8]POULE DE 2'!V29)</f>
        <v>9</v>
      </c>
      <c r="P24" s="182"/>
      <c r="Q24" s="183"/>
      <c r="R24" s="184"/>
      <c r="S24" s="184"/>
      <c r="T24" s="184"/>
      <c r="U24" s="185"/>
      <c r="V24" s="92"/>
      <c r="W24" s="2"/>
    </row>
    <row r="25" spans="1:23" ht="16.2" thickTop="1" x14ac:dyDescent="0.3">
      <c r="A25" s="2"/>
      <c r="B25" s="91"/>
      <c r="C25" s="5"/>
      <c r="D25" s="73"/>
      <c r="E25" s="73"/>
      <c r="F25" s="73"/>
      <c r="G25" s="73"/>
      <c r="H25" s="73"/>
      <c r="I25" s="73"/>
      <c r="J25" s="73"/>
      <c r="K25" s="73"/>
      <c r="L25" s="73"/>
      <c r="M25" s="5"/>
      <c r="N25" s="5"/>
      <c r="O25" s="5"/>
      <c r="P25" s="2"/>
      <c r="Q25" s="2"/>
      <c r="R25" s="2"/>
      <c r="S25" s="2"/>
      <c r="T25" s="2"/>
      <c r="U25" s="2"/>
      <c r="V25" s="92"/>
      <c r="W25" s="2"/>
    </row>
    <row r="26" spans="1:23" ht="16.2" thickBot="1" x14ac:dyDescent="0.35">
      <c r="A26" s="2"/>
      <c r="B26" s="225"/>
      <c r="C26" s="226"/>
      <c r="D26" s="227"/>
      <c r="E26" s="227"/>
      <c r="F26" s="227"/>
      <c r="G26" s="227"/>
      <c r="H26" s="227"/>
      <c r="I26" s="227"/>
      <c r="J26" s="227"/>
      <c r="K26" s="227"/>
      <c r="L26" s="227"/>
      <c r="M26" s="226"/>
      <c r="N26" s="226"/>
      <c r="O26" s="226"/>
      <c r="P26" s="228"/>
      <c r="Q26" s="228"/>
      <c r="R26" s="228"/>
      <c r="S26" s="228"/>
      <c r="T26" s="228"/>
      <c r="U26" s="228"/>
      <c r="V26" s="229"/>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9826-9F53-4601-8DA6-10C2DA1AC3AE}">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4"/>
    <col min="2" max="2" width="5.21875" style="74" customWidth="1"/>
    <col min="3" max="3" width="29.44140625" style="74" customWidth="1"/>
    <col min="4" max="4" width="12.109375" style="74" customWidth="1"/>
    <col min="5" max="6" width="9.109375" style="74" customWidth="1"/>
    <col min="7" max="7" width="11.6640625" style="74" customWidth="1"/>
    <col min="8" max="8" width="9.44140625" style="74" customWidth="1"/>
    <col min="9" max="9" width="9.109375" style="74" customWidth="1"/>
    <col min="10" max="10" width="11.21875" style="74" customWidth="1"/>
    <col min="11" max="12" width="9.109375" style="74" customWidth="1"/>
    <col min="13" max="13" width="15.21875" style="74" customWidth="1"/>
    <col min="14" max="15" width="10" style="74" customWidth="1"/>
    <col min="16" max="16" width="20.77734375" style="74" customWidth="1"/>
    <col min="17" max="17" width="17.44140625" style="74" customWidth="1"/>
    <col min="18" max="18" width="14.44140625" style="74" customWidth="1"/>
    <col min="19" max="19" width="19.44140625" style="74" customWidth="1"/>
    <col min="20" max="20" width="15.77734375" style="74" customWidth="1"/>
    <col min="21" max="21" width="14.44140625" style="74" customWidth="1"/>
    <col min="22" max="22" width="6.109375" style="74" customWidth="1"/>
    <col min="23" max="16384" width="11.5546875" style="74"/>
  </cols>
  <sheetData>
    <row r="1" spans="2:22" ht="70.95" customHeight="1" thickBot="1" x14ac:dyDescent="0.35">
      <c r="B1" s="2"/>
      <c r="C1" s="5"/>
      <c r="D1" s="73"/>
      <c r="E1" s="73"/>
      <c r="F1" s="73"/>
      <c r="G1" s="73"/>
      <c r="H1" s="73"/>
      <c r="I1" s="73"/>
      <c r="J1" s="73"/>
      <c r="K1" s="73"/>
      <c r="L1" s="73"/>
      <c r="M1" s="5"/>
      <c r="N1" s="5"/>
      <c r="O1" s="5"/>
      <c r="P1" s="2"/>
      <c r="Q1" s="2"/>
      <c r="R1" s="2"/>
      <c r="S1" s="2"/>
      <c r="T1" s="2"/>
      <c r="U1" s="2"/>
      <c r="V1" s="2"/>
    </row>
    <row r="2" spans="2:22" ht="16.2" thickTop="1" x14ac:dyDescent="0.3">
      <c r="B2" s="75"/>
      <c r="C2" s="76"/>
      <c r="D2" s="77"/>
      <c r="E2" s="77"/>
      <c r="F2" s="77"/>
      <c r="G2" s="77"/>
      <c r="H2" s="77"/>
      <c r="I2" s="77"/>
      <c r="J2" s="77"/>
      <c r="K2" s="77"/>
      <c r="L2" s="77"/>
      <c r="M2" s="76"/>
      <c r="N2" s="76"/>
      <c r="O2" s="76"/>
      <c r="P2" s="78"/>
      <c r="Q2" s="78"/>
      <c r="R2" s="78"/>
      <c r="S2" s="78"/>
      <c r="T2" s="78"/>
      <c r="U2" s="78"/>
      <c r="V2" s="79"/>
    </row>
    <row r="3" spans="2:22" ht="36.6" x14ac:dyDescent="0.5">
      <c r="B3" s="80"/>
      <c r="C3" s="81">
        <f>'[7]A RENSEIGNER'!$C$11</f>
        <v>44535</v>
      </c>
      <c r="D3" s="81"/>
      <c r="E3" s="81"/>
      <c r="F3" s="81"/>
      <c r="G3" s="81"/>
      <c r="H3" s="81"/>
      <c r="I3" s="81"/>
      <c r="J3" s="81"/>
      <c r="K3" s="81"/>
      <c r="L3" s="81"/>
      <c r="M3" s="81"/>
      <c r="N3" s="81"/>
      <c r="O3" s="81"/>
      <c r="P3" s="81"/>
      <c r="Q3" s="81"/>
      <c r="R3" s="81"/>
      <c r="S3" s="81"/>
      <c r="T3" s="81"/>
      <c r="U3" s="81"/>
      <c r="V3" s="82"/>
    </row>
    <row r="4" spans="2:22" ht="31.2" x14ac:dyDescent="0.6">
      <c r="B4" s="80"/>
      <c r="C4" s="83"/>
      <c r="D4" s="84"/>
      <c r="E4" s="84"/>
      <c r="F4" s="84"/>
      <c r="G4" s="84"/>
      <c r="H4" s="84"/>
      <c r="I4" s="84"/>
      <c r="J4" s="84"/>
      <c r="K4" s="84"/>
      <c r="L4" s="84"/>
      <c r="M4" s="83"/>
      <c r="N4" s="83"/>
      <c r="O4" s="83"/>
      <c r="P4" s="85"/>
      <c r="Q4" s="85"/>
      <c r="R4" s="85"/>
      <c r="S4" s="85"/>
      <c r="T4" s="86"/>
      <c r="U4" s="86"/>
      <c r="V4" s="82"/>
    </row>
    <row r="5" spans="2:22" ht="36.6" x14ac:dyDescent="0.5">
      <c r="B5" s="80"/>
      <c r="C5" s="87" t="str">
        <f>'[7]A RENSEIGNER'!$C$12</f>
        <v>ABASM</v>
      </c>
      <c r="D5" s="87"/>
      <c r="E5" s="87"/>
      <c r="F5" s="87"/>
      <c r="G5" s="87"/>
      <c r="H5" s="87"/>
      <c r="I5" s="87"/>
      <c r="J5" s="87"/>
      <c r="K5" s="87"/>
      <c r="L5" s="87"/>
      <c r="M5" s="87"/>
      <c r="N5" s="87"/>
      <c r="O5" s="87"/>
      <c r="P5" s="87"/>
      <c r="Q5" s="87"/>
      <c r="R5" s="87"/>
      <c r="S5" s="87"/>
      <c r="T5" s="87"/>
      <c r="U5" s="87"/>
      <c r="V5" s="82"/>
    </row>
    <row r="6" spans="2:22" ht="31.2" x14ac:dyDescent="0.6">
      <c r="B6" s="80"/>
      <c r="C6" s="83"/>
      <c r="D6" s="84"/>
      <c r="E6" s="84"/>
      <c r="F6" s="84"/>
      <c r="G6" s="84"/>
      <c r="H6" s="84"/>
      <c r="I6" s="84"/>
      <c r="J6" s="84"/>
      <c r="K6" s="84"/>
      <c r="L6" s="84"/>
      <c r="M6" s="83"/>
      <c r="N6" s="83"/>
      <c r="O6" s="83"/>
      <c r="P6" s="85"/>
      <c r="Q6" s="85"/>
      <c r="R6" s="85"/>
      <c r="S6" s="85"/>
      <c r="T6" s="86"/>
      <c r="U6" s="86"/>
      <c r="V6" s="82"/>
    </row>
    <row r="7" spans="2:22" ht="36.6" x14ac:dyDescent="0.5">
      <c r="B7" s="80"/>
      <c r="C7" s="87" t="str">
        <f>"MODE DE JEU"&amp;"  "&amp;'[7]A RENSEIGNER'!$C$16</f>
        <v>MODE DE JEU  BANDE</v>
      </c>
      <c r="D7" s="87"/>
      <c r="E7" s="87"/>
      <c r="F7" s="87"/>
      <c r="G7" s="87"/>
      <c r="H7" s="87"/>
      <c r="I7" s="87"/>
      <c r="J7" s="87"/>
      <c r="K7" s="87"/>
      <c r="L7" s="87"/>
      <c r="M7" s="87"/>
      <c r="N7" s="87"/>
      <c r="O7" s="87"/>
      <c r="P7" s="87"/>
      <c r="Q7" s="87"/>
      <c r="R7" s="87"/>
      <c r="S7" s="87"/>
      <c r="T7" s="87"/>
      <c r="U7" s="87"/>
      <c r="V7" s="82"/>
    </row>
    <row r="8" spans="2:22" ht="31.2" x14ac:dyDescent="0.6">
      <c r="B8" s="80"/>
      <c r="C8" s="83"/>
      <c r="D8" s="83"/>
      <c r="E8" s="83"/>
      <c r="F8" s="83"/>
      <c r="G8" s="83"/>
      <c r="H8" s="83"/>
      <c r="I8" s="83"/>
      <c r="J8" s="83"/>
      <c r="K8" s="83"/>
      <c r="L8" s="83"/>
      <c r="M8" s="83"/>
      <c r="N8" s="83"/>
      <c r="O8" s="83"/>
      <c r="P8" s="83"/>
      <c r="Q8" s="83"/>
      <c r="R8" s="83"/>
      <c r="S8" s="85"/>
      <c r="T8" s="86"/>
      <c r="U8" s="86"/>
      <c r="V8" s="82"/>
    </row>
    <row r="9" spans="2:22" ht="36.6" x14ac:dyDescent="0.5">
      <c r="B9" s="80"/>
      <c r="C9" s="87" t="str">
        <f>"CATEGORIE"&amp;"  "&amp;'[7]A RENSEIGNER'!$C$17</f>
        <v>CATEGORIE  R1</v>
      </c>
      <c r="D9" s="87"/>
      <c r="E9" s="87"/>
      <c r="F9" s="87"/>
      <c r="G9" s="87"/>
      <c r="H9" s="87"/>
      <c r="I9" s="87"/>
      <c r="J9" s="87"/>
      <c r="K9" s="87"/>
      <c r="L9" s="87"/>
      <c r="M9" s="87"/>
      <c r="N9" s="87"/>
      <c r="O9" s="87"/>
      <c r="P9" s="87"/>
      <c r="Q9" s="87"/>
      <c r="R9" s="87"/>
      <c r="S9" s="87"/>
      <c r="T9" s="87"/>
      <c r="U9" s="87"/>
      <c r="V9" s="88"/>
    </row>
    <row r="10" spans="2:22" ht="31.2" x14ac:dyDescent="0.3">
      <c r="B10" s="89"/>
      <c r="C10" s="83"/>
      <c r="D10" s="83"/>
      <c r="E10" s="83"/>
      <c r="F10" s="83"/>
      <c r="G10" s="83"/>
      <c r="H10" s="83"/>
      <c r="I10" s="83"/>
      <c r="J10" s="83"/>
      <c r="K10" s="83"/>
      <c r="L10" s="83"/>
      <c r="M10" s="83"/>
      <c r="N10" s="83"/>
      <c r="O10" s="83"/>
      <c r="P10" s="83"/>
      <c r="Q10" s="83"/>
      <c r="R10" s="83"/>
      <c r="S10" s="83"/>
      <c r="T10" s="90"/>
      <c r="U10" s="90"/>
      <c r="V10" s="88"/>
    </row>
    <row r="11" spans="2:22" ht="36.6" x14ac:dyDescent="0.5">
      <c r="B11" s="80"/>
      <c r="C11" s="87" t="str">
        <f>"TOURNOI N°"&amp;"  "&amp;'[7]A RENSEIGNER'!$C$14</f>
        <v>TOURNOI N°  1</v>
      </c>
      <c r="D11" s="87"/>
      <c r="E11" s="87"/>
      <c r="F11" s="87"/>
      <c r="G11" s="87"/>
      <c r="H11" s="87"/>
      <c r="I11" s="87"/>
      <c r="J11" s="87"/>
      <c r="K11" s="87"/>
      <c r="L11" s="87"/>
      <c r="M11" s="87"/>
      <c r="N11" s="87"/>
      <c r="O11" s="87"/>
      <c r="P11" s="87"/>
      <c r="Q11" s="87"/>
      <c r="R11" s="87"/>
      <c r="S11" s="87"/>
      <c r="T11" s="87"/>
      <c r="U11" s="87"/>
      <c r="V11" s="82"/>
    </row>
    <row r="12" spans="2:22" ht="31.2" x14ac:dyDescent="0.6">
      <c r="B12" s="80"/>
      <c r="C12" s="83"/>
      <c r="D12" s="84"/>
      <c r="E12" s="84"/>
      <c r="F12" s="84"/>
      <c r="G12" s="84"/>
      <c r="H12" s="84"/>
      <c r="I12" s="84"/>
      <c r="J12" s="84"/>
      <c r="K12" s="84"/>
      <c r="L12" s="84"/>
      <c r="M12" s="83"/>
      <c r="N12" s="83"/>
      <c r="O12" s="83"/>
      <c r="P12" s="85"/>
      <c r="Q12" s="85"/>
      <c r="R12" s="85"/>
      <c r="S12" s="85"/>
      <c r="T12" s="86"/>
      <c r="U12" s="86"/>
      <c r="V12" s="82"/>
    </row>
    <row r="13" spans="2:22" ht="36.6" x14ac:dyDescent="0.5">
      <c r="B13" s="80"/>
      <c r="C13" s="87" t="str">
        <f>"POULE n°"&amp;"  "&amp;'[7]A RENSEIGNER'!$C$15</f>
        <v>POULE n°  4</v>
      </c>
      <c r="D13" s="87"/>
      <c r="E13" s="87"/>
      <c r="F13" s="87"/>
      <c r="G13" s="87"/>
      <c r="H13" s="87"/>
      <c r="I13" s="87"/>
      <c r="J13" s="87"/>
      <c r="K13" s="87"/>
      <c r="L13" s="87"/>
      <c r="M13" s="87"/>
      <c r="N13" s="87"/>
      <c r="O13" s="87"/>
      <c r="P13" s="87"/>
      <c r="Q13" s="87"/>
      <c r="R13" s="87"/>
      <c r="S13" s="87"/>
      <c r="T13" s="87"/>
      <c r="U13" s="87"/>
      <c r="V13" s="82"/>
    </row>
    <row r="14" spans="2:22" ht="31.2" x14ac:dyDescent="0.6">
      <c r="B14" s="80"/>
      <c r="C14" s="83"/>
      <c r="D14" s="83"/>
      <c r="E14" s="83"/>
      <c r="F14" s="83"/>
      <c r="G14" s="83"/>
      <c r="H14" s="83"/>
      <c r="I14" s="83"/>
      <c r="J14" s="83"/>
      <c r="K14" s="83"/>
      <c r="L14" s="83"/>
      <c r="M14" s="83"/>
      <c r="N14" s="83"/>
      <c r="O14" s="83"/>
      <c r="P14" s="83"/>
      <c r="Q14" s="83"/>
      <c r="R14" s="83"/>
      <c r="S14" s="85"/>
      <c r="T14" s="86"/>
      <c r="U14" s="86"/>
      <c r="V14" s="82"/>
    </row>
    <row r="15" spans="2:22" ht="36.6" x14ac:dyDescent="0.5">
      <c r="B15" s="80"/>
      <c r="C15" s="87" t="s">
        <v>120</v>
      </c>
      <c r="D15" s="87"/>
      <c r="E15" s="87"/>
      <c r="F15" s="87"/>
      <c r="G15" s="87"/>
      <c r="H15" s="87"/>
      <c r="I15" s="87"/>
      <c r="J15" s="87"/>
      <c r="K15" s="87"/>
      <c r="L15" s="87"/>
      <c r="M15" s="87"/>
      <c r="N15" s="87"/>
      <c r="O15" s="87"/>
      <c r="P15" s="87"/>
      <c r="Q15" s="87"/>
      <c r="R15" s="87"/>
      <c r="S15" s="87"/>
      <c r="T15" s="87"/>
      <c r="U15" s="87"/>
      <c r="V15" s="82"/>
    </row>
    <row r="16" spans="2:22" ht="16.2" thickBot="1" x14ac:dyDescent="0.35">
      <c r="B16" s="91"/>
      <c r="C16" s="5"/>
      <c r="D16" s="73"/>
      <c r="E16" s="73"/>
      <c r="F16" s="73"/>
      <c r="G16" s="73"/>
      <c r="H16" s="73"/>
      <c r="I16" s="73"/>
      <c r="J16" s="73"/>
      <c r="K16" s="73"/>
      <c r="L16" s="73"/>
      <c r="M16" s="5"/>
      <c r="N16" s="5"/>
      <c r="O16" s="5"/>
      <c r="P16" s="2"/>
      <c r="Q16" s="2"/>
      <c r="R16" s="2"/>
      <c r="S16" s="2"/>
      <c r="T16" s="2"/>
      <c r="U16" s="2"/>
      <c r="V16" s="92"/>
    </row>
    <row r="17" spans="2:22" ht="60.75" customHeight="1" thickTop="1" thickBot="1" x14ac:dyDescent="0.35">
      <c r="B17" s="91"/>
      <c r="C17" s="93" t="s">
        <v>121</v>
      </c>
      <c r="D17" s="94" t="str">
        <f>C18</f>
        <v>GOUVEIA Victor</v>
      </c>
      <c r="E17" s="94"/>
      <c r="F17" s="94"/>
      <c r="G17" s="95" t="str">
        <f>C22</f>
        <v>WEILL Denis</v>
      </c>
      <c r="H17" s="95"/>
      <c r="I17" s="95"/>
      <c r="J17" s="96" t="str">
        <f>C26</f>
        <v>RIEGEL Serge</v>
      </c>
      <c r="K17" s="96"/>
      <c r="L17" s="97"/>
      <c r="M17" s="98" t="s">
        <v>122</v>
      </c>
      <c r="N17" s="99" t="s">
        <v>123</v>
      </c>
      <c r="O17" s="100"/>
      <c r="P17" s="101" t="s">
        <v>124</v>
      </c>
      <c r="Q17" s="102" t="s">
        <v>125</v>
      </c>
      <c r="R17" s="103" t="s">
        <v>126</v>
      </c>
      <c r="S17" s="104" t="s">
        <v>127</v>
      </c>
      <c r="T17" s="104" t="s">
        <v>128</v>
      </c>
      <c r="U17" s="105" t="s">
        <v>129</v>
      </c>
      <c r="V17" s="92"/>
    </row>
    <row r="18" spans="2:22" ht="45" customHeight="1" thickTop="1" x14ac:dyDescent="0.3">
      <c r="B18" s="91"/>
      <c r="C18" s="106" t="str">
        <f>IF(ISBLANK('[7]A RENSEIGNER'!B28),"",'[7]A RENSEIGNER'!B28)</f>
        <v>GOUVEIA Victor</v>
      </c>
      <c r="D18" s="107"/>
      <c r="E18" s="108"/>
      <c r="F18" s="109"/>
      <c r="G18" s="110">
        <f>IF(ISBLANK('[7]POULE DE 3 '!E36),"",'[7]POULE DE 3 '!E36)</f>
        <v>44</v>
      </c>
      <c r="H18" s="110"/>
      <c r="I18" s="110">
        <f>IF(ISBLANK('[7]POULE DE 3 '!F36),"",'[7]POULE DE 3 '!F36)</f>
        <v>32</v>
      </c>
      <c r="J18" s="110">
        <f>IF(ISBLANK('[7]POULE DE 3 '!E44),"",'[7]POULE DE 3 '!E44)</f>
        <v>49</v>
      </c>
      <c r="K18" s="110"/>
      <c r="L18" s="111">
        <f>IF(ISBLANK('[7]POULE DE 3 '!F44),"",'[7]POULE DE 3 '!F44)</f>
        <v>32</v>
      </c>
      <c r="M18" s="112">
        <f>IF('[7]POULE DE 3 '!R27=0,"",'[7]POULE DE 3 '!R27)</f>
        <v>93</v>
      </c>
      <c r="N18" s="113">
        <f>IF('[7]POULE DE 3 '!S27=0,"",'[7]POULE DE 3 '!S27)</f>
        <v>64</v>
      </c>
      <c r="O18" s="114"/>
      <c r="P18" s="115">
        <f>IF(ISERROR('[7]POULE DE 3 '!T27),"",'[7]POULE DE 3 '!T27)</f>
        <v>1.453125</v>
      </c>
      <c r="Q18" s="116">
        <f>IF(ISERROR('[7]POULE DE 3 '!W27),"",'[7]POULE DE 3 '!W27)</f>
        <v>0</v>
      </c>
      <c r="R18" s="117" t="str">
        <f>IF(ISERROR('[7]POULE DE 3 '!Y27),"",IF(ISBLANK('[7]A RENSEIGNER'!B28),"",IF('[7]POULE DE 3 '!Y27=1,'[7]POULE DE 3 '!Y27&amp;"er",'[7]POULE DE 3 '!Y27&amp;"ème")))</f>
        <v>3ème</v>
      </c>
      <c r="S18" s="118">
        <f>IF(ISERROR('[7]POULE DE 3 '!Z27),"",'[7]POULE DE 3 '!Z27)</f>
        <v>3</v>
      </c>
      <c r="T18" s="118">
        <f>IF(ISBLANK(C18),"",'[7]POULE DE 3 '!AG27)</f>
        <v>0</v>
      </c>
      <c r="U18" s="119">
        <f>IF(ISERROR('[7]POULE DE 3 '!AH27),"",'[7]POULE DE 3 '!AH27)</f>
        <v>3</v>
      </c>
      <c r="V18" s="92"/>
    </row>
    <row r="19" spans="2:22" ht="45" customHeight="1" x14ac:dyDescent="0.3">
      <c r="B19" s="91"/>
      <c r="C19" s="120" t="str">
        <f>'[7]A RENSEIGNER'!C28</f>
        <v>R1</v>
      </c>
      <c r="D19" s="121"/>
      <c r="E19" s="122"/>
      <c r="F19" s="123"/>
      <c r="G19" s="124"/>
      <c r="H19" s="124">
        <f>'[7]POULE DE 3 '!J36</f>
        <v>0</v>
      </c>
      <c r="I19" s="124"/>
      <c r="J19" s="124"/>
      <c r="K19" s="124">
        <f>'[7]POULE DE 3 '!J44</f>
        <v>0</v>
      </c>
      <c r="L19" s="125"/>
      <c r="M19" s="126" t="s">
        <v>130</v>
      </c>
      <c r="N19" s="127"/>
      <c r="O19" s="128" t="s">
        <v>131</v>
      </c>
      <c r="P19" s="129"/>
      <c r="Q19" s="116"/>
      <c r="R19" s="118"/>
      <c r="S19" s="118"/>
      <c r="T19" s="118"/>
      <c r="U19" s="119"/>
      <c r="V19" s="92"/>
    </row>
    <row r="20" spans="2:22" ht="45" customHeight="1" thickBot="1" x14ac:dyDescent="0.35">
      <c r="B20" s="91"/>
      <c r="C20" s="130" t="str">
        <f>'[7]A RENSEIGNER'!D28</f>
        <v>LIVRY</v>
      </c>
      <c r="D20" s="131"/>
      <c r="E20" s="132"/>
      <c r="F20" s="133"/>
      <c r="G20" s="134">
        <f>+'[7]POULE DE 3 '!I36</f>
        <v>1.375</v>
      </c>
      <c r="H20" s="135"/>
      <c r="I20" s="135">
        <f>IF(ISBLANK('[7]POULE DE 3 '!G36),"",'[7]POULE DE 3 '!G36)</f>
        <v>6</v>
      </c>
      <c r="J20" s="134">
        <f>+'[7]POULE DE 3 '!I44</f>
        <v>1.53125</v>
      </c>
      <c r="K20" s="135"/>
      <c r="L20" s="136">
        <f>IF(ISBLANK('[7]POULE DE 3 '!G44),"",'[7]POULE DE 3 '!G44)</f>
        <v>11</v>
      </c>
      <c r="M20" s="137" t="str">
        <f>IF('[7]POULE DE 3 '!U27=0,"",'[7]POULE DE 3 '!U27)</f>
        <v/>
      </c>
      <c r="N20" s="138"/>
      <c r="O20" s="139">
        <f>IF('[7]POULE DE 3 '!V27=0,"",'[7]POULE DE 3 '!V27)</f>
        <v>11</v>
      </c>
      <c r="P20" s="140"/>
      <c r="Q20" s="141"/>
      <c r="R20" s="142"/>
      <c r="S20" s="142"/>
      <c r="T20" s="142"/>
      <c r="U20" s="143"/>
      <c r="V20" s="92"/>
    </row>
    <row r="21" spans="2:22" ht="60.75" customHeight="1" thickTop="1" thickBot="1" x14ac:dyDescent="0.35">
      <c r="B21" s="91"/>
      <c r="C21" s="93" t="s">
        <v>121</v>
      </c>
      <c r="D21" s="94" t="str">
        <f>D17</f>
        <v>GOUVEIA Victor</v>
      </c>
      <c r="E21" s="94"/>
      <c r="F21" s="94"/>
      <c r="G21" s="95" t="str">
        <f>G17</f>
        <v>WEILL Denis</v>
      </c>
      <c r="H21" s="95"/>
      <c r="I21" s="95"/>
      <c r="J21" s="96" t="str">
        <f>J17</f>
        <v>RIEGEL Serge</v>
      </c>
      <c r="K21" s="96"/>
      <c r="L21" s="97"/>
      <c r="M21" s="144" t="s">
        <v>122</v>
      </c>
      <c r="N21" s="145" t="s">
        <v>123</v>
      </c>
      <c r="O21" s="146"/>
      <c r="P21" s="147" t="s">
        <v>124</v>
      </c>
      <c r="Q21" s="102" t="s">
        <v>125</v>
      </c>
      <c r="R21" s="103" t="s">
        <v>126</v>
      </c>
      <c r="S21" s="104" t="s">
        <v>132</v>
      </c>
      <c r="T21" s="104" t="s">
        <v>128</v>
      </c>
      <c r="U21" s="105" t="s">
        <v>129</v>
      </c>
      <c r="V21" s="92"/>
    </row>
    <row r="22" spans="2:22" ht="43.95" customHeight="1" thickTop="1" x14ac:dyDescent="0.3">
      <c r="B22" s="91"/>
      <c r="C22" s="148" t="str">
        <f>IF(ISBLANK('[7]A RENSEIGNER'!B29),"",'[7]A RENSEIGNER'!B29)</f>
        <v>WEILL Denis</v>
      </c>
      <c r="D22" s="149">
        <f>IF(ISBLANK('[7]POULE DE 3 '!E37),"",'[7]POULE DE 3 '!E37)</f>
        <v>50</v>
      </c>
      <c r="E22" s="149"/>
      <c r="F22" s="149">
        <f>IF(ISBLANK('[7]POULE DE 3 '!F37),"",'[7]POULE DE 3 '!F37)</f>
        <v>32</v>
      </c>
      <c r="G22" s="150"/>
      <c r="H22" s="151"/>
      <c r="I22" s="152"/>
      <c r="J22" s="149">
        <f>IF(ISBLANK('[7]POULE DE 3 '!E28),"",'[7]POULE DE 3 '!E28)</f>
        <v>50</v>
      </c>
      <c r="K22" s="149"/>
      <c r="L22" s="153">
        <f>IF(ISBLANK('[7]POULE DE 3 '!F28),"",'[7]POULE DE 3 '!F28)</f>
        <v>31</v>
      </c>
      <c r="M22" s="154">
        <f>IF('[7]POULE DE 3 '!R28=0,"",'[7]POULE DE 3 '!R28)</f>
        <v>100</v>
      </c>
      <c r="N22" s="155">
        <f>IF(ISERROR('[7]POULE DE 3 '!S28),"",'[7]POULE DE 3 '!S28)</f>
        <v>63</v>
      </c>
      <c r="O22" s="156"/>
      <c r="P22" s="157">
        <f>IF(ISERROR('[7]POULE DE 3 '!T28),"",'[7]POULE DE 3 '!T28)</f>
        <v>1.5873015873015872</v>
      </c>
      <c r="Q22" s="158">
        <f>IF(ISERROR('[7]POULE DE 3 '!W28),"",'[7]POULE DE 3 '!W28)</f>
        <v>4</v>
      </c>
      <c r="R22" s="159" t="str">
        <f>IF(ISERROR('[7]POULE DE 3 '!Y28),"",IF(ISBLANK('[7]A RENSEIGNER'!B29),"",IF('[7]POULE DE 3 '!Y28=1,'[7]POULE DE 3 '!Y28&amp;"er",'[7]POULE DE 3 '!Y28&amp;"ème")))</f>
        <v>1er</v>
      </c>
      <c r="S22" s="160">
        <f>IF(ISERROR('[7]POULE DE 3 '!Z28),"",'[7]POULE DE 3 '!Z28)</f>
        <v>8</v>
      </c>
      <c r="T22" s="160">
        <f>+'[7]POULE DE 3 '!AG28</f>
        <v>2</v>
      </c>
      <c r="U22" s="161">
        <f>IF(ISERROR('[7]POULE DE 3 '!AH28),"",'[7]POULE DE 3 '!AH28)</f>
        <v>10</v>
      </c>
      <c r="V22" s="92"/>
    </row>
    <row r="23" spans="2:22" ht="43.95" customHeight="1" x14ac:dyDescent="0.3">
      <c r="B23" s="91"/>
      <c r="C23" s="162" t="str">
        <f>'[7]A RENSEIGNER'!C29</f>
        <v>R1</v>
      </c>
      <c r="D23" s="163"/>
      <c r="E23" s="163">
        <f>'[7]POULE DE 3 '!J37</f>
        <v>2</v>
      </c>
      <c r="F23" s="163"/>
      <c r="G23" s="164"/>
      <c r="H23" s="165"/>
      <c r="I23" s="166"/>
      <c r="J23" s="163"/>
      <c r="K23" s="163">
        <f>'[7]POULE DE 3 '!J28</f>
        <v>2</v>
      </c>
      <c r="L23" s="167"/>
      <c r="M23" s="168" t="s">
        <v>130</v>
      </c>
      <c r="N23" s="169"/>
      <c r="O23" s="170"/>
      <c r="P23" s="171" t="s">
        <v>131</v>
      </c>
      <c r="Q23" s="158"/>
      <c r="R23" s="160"/>
      <c r="S23" s="160"/>
      <c r="T23" s="160"/>
      <c r="U23" s="161"/>
      <c r="V23" s="92"/>
    </row>
    <row r="24" spans="2:22" ht="43.95" customHeight="1" thickBot="1" x14ac:dyDescent="0.35">
      <c r="B24" s="91"/>
      <c r="C24" s="172" t="str">
        <f>'[7]A RENSEIGNER'!D29</f>
        <v>ABASM</v>
      </c>
      <c r="D24" s="173">
        <f>+'[7]POULE DE 3 '!I37</f>
        <v>1.5625</v>
      </c>
      <c r="E24" s="174"/>
      <c r="F24" s="174">
        <f>IF(ISBLANK('[7]POULE DE 3 '!G37),"",'[7]POULE DE 3 '!G37)</f>
        <v>11</v>
      </c>
      <c r="G24" s="175"/>
      <c r="H24" s="176"/>
      <c r="I24" s="177"/>
      <c r="J24" s="173">
        <f>+'[7]POULE DE 3 '!I28</f>
        <v>1.6129032258064515</v>
      </c>
      <c r="K24" s="174"/>
      <c r="L24" s="178">
        <f>IF(ISBLANK('[7]POULE DE 3 '!G28),"",'[7]POULE DE 3 '!G28)</f>
        <v>6</v>
      </c>
      <c r="M24" s="179">
        <f>IF('[7]POULE DE 3 '!U28=0,"",'[7]POULE DE 3 '!U28)</f>
        <v>1.6129032258064515</v>
      </c>
      <c r="N24" s="180"/>
      <c r="O24" s="181">
        <f>IF('[7]POULE DE 3 '!V28=0,"",'[7]POULE DE 3 '!V28)</f>
        <v>11</v>
      </c>
      <c r="P24" s="182"/>
      <c r="Q24" s="183"/>
      <c r="R24" s="184"/>
      <c r="S24" s="184"/>
      <c r="T24" s="184"/>
      <c r="U24" s="185"/>
      <c r="V24" s="92"/>
    </row>
    <row r="25" spans="2:22" ht="60.75" customHeight="1" thickTop="1" thickBot="1" x14ac:dyDescent="0.35">
      <c r="B25" s="91"/>
      <c r="C25" s="93" t="s">
        <v>121</v>
      </c>
      <c r="D25" s="94" t="str">
        <f>$D$21</f>
        <v>GOUVEIA Victor</v>
      </c>
      <c r="E25" s="94"/>
      <c r="F25" s="94"/>
      <c r="G25" s="95" t="str">
        <f>$G$21</f>
        <v>WEILL Denis</v>
      </c>
      <c r="H25" s="95"/>
      <c r="I25" s="95"/>
      <c r="J25" s="96" t="str">
        <f>$J$21</f>
        <v>RIEGEL Serge</v>
      </c>
      <c r="K25" s="96"/>
      <c r="L25" s="97"/>
      <c r="M25" s="186" t="s">
        <v>122</v>
      </c>
      <c r="N25" s="187" t="s">
        <v>123</v>
      </c>
      <c r="O25" s="188"/>
      <c r="P25" s="189" t="s">
        <v>124</v>
      </c>
      <c r="Q25" s="102" t="s">
        <v>125</v>
      </c>
      <c r="R25" s="103" t="s">
        <v>126</v>
      </c>
      <c r="S25" s="104" t="s">
        <v>132</v>
      </c>
      <c r="T25" s="104" t="s">
        <v>128</v>
      </c>
      <c r="U25" s="105" t="s">
        <v>129</v>
      </c>
      <c r="V25" s="92"/>
    </row>
    <row r="26" spans="2:22" ht="46.95" customHeight="1" thickTop="1" x14ac:dyDescent="0.3">
      <c r="B26" s="91"/>
      <c r="C26" s="190" t="str">
        <f>IF(ISBLANK('[7]A RENSEIGNER'!B30),"",'[7]A RENSEIGNER'!B30)</f>
        <v>RIEGEL Serge</v>
      </c>
      <c r="D26" s="191">
        <f>IF(ISBLANK('[7]POULE DE 3 '!E46),"",'[7]POULE DE 3 '!E46)</f>
        <v>50</v>
      </c>
      <c r="E26" s="191"/>
      <c r="F26" s="191">
        <f>+'[7]POULE DE 3 '!F46</f>
        <v>32</v>
      </c>
      <c r="G26" s="191">
        <f>IF(ISBLANK('[7]POULE DE 3 '!E29),"",'[7]POULE DE 3 '!E29)</f>
        <v>44</v>
      </c>
      <c r="H26" s="191"/>
      <c r="I26" s="191">
        <f>+'[7]POULE DE 3 '!F29</f>
        <v>31</v>
      </c>
      <c r="J26" s="192"/>
      <c r="K26" s="193"/>
      <c r="L26" s="194"/>
      <c r="M26" s="195">
        <f>IF('[7]POULE DE 3 '!R29=0,"",'[7]POULE DE 3 '!R29)</f>
        <v>94</v>
      </c>
      <c r="N26" s="196">
        <f>IF(ISERROR('[7]POULE DE 3 '!S29),"",'[7]POULE DE 3 '!S29)</f>
        <v>63</v>
      </c>
      <c r="O26" s="197"/>
      <c r="P26" s="198">
        <f>IF(ISERROR('[7]POULE DE 3 '!T29),"",'[7]POULE DE 3 '!T29)</f>
        <v>1.4920634920634921</v>
      </c>
      <c r="Q26" s="199">
        <f>IF(ISERROR('[7]POULE DE 3 '!W29),"",'[7]POULE DE 3 '!W29)</f>
        <v>2</v>
      </c>
      <c r="R26" s="200" t="str">
        <f>IF(ISERROR('[7]POULE DE 3 '!Y29),"",IF(ISBLANK('[7]A RENSEIGNER'!B30),"",IF('[7]POULE DE 3 '!Y29=1,'[7]POULE DE 3 '!Y29&amp;"er",'[7]POULE DE 3 '!Y29&amp;"ème")))</f>
        <v>2ème</v>
      </c>
      <c r="S26" s="201">
        <f>IF(ISERROR('[7]POULE DE 3 '!Z29),"",'[7]POULE DE 3 '!Z29)</f>
        <v>5</v>
      </c>
      <c r="T26" s="201">
        <f>+'[7]POULE DE 3 '!AG29</f>
        <v>1</v>
      </c>
      <c r="U26" s="202">
        <f>IF(ISERROR('[7]POULE DE 3 '!AH29),"",'[7]POULE DE 3 '!AH29)</f>
        <v>6</v>
      </c>
      <c r="V26" s="92"/>
    </row>
    <row r="27" spans="2:22" ht="46.95" customHeight="1" x14ac:dyDescent="0.3">
      <c r="B27" s="91"/>
      <c r="C27" s="203" t="str">
        <f>'[7]A RENSEIGNER'!C30</f>
        <v>R1</v>
      </c>
      <c r="D27" s="204"/>
      <c r="E27" s="204">
        <f>'[7]POULE DE 3 '!J46</f>
        <v>2</v>
      </c>
      <c r="F27" s="204"/>
      <c r="G27" s="204"/>
      <c r="H27" s="204">
        <f>'[7]POULE DE 3 '!J29</f>
        <v>0</v>
      </c>
      <c r="I27" s="204"/>
      <c r="J27" s="205"/>
      <c r="K27" s="206"/>
      <c r="L27" s="207"/>
      <c r="M27" s="208" t="s">
        <v>130</v>
      </c>
      <c r="N27" s="209"/>
      <c r="O27" s="210" t="s">
        <v>131</v>
      </c>
      <c r="P27" s="211"/>
      <c r="Q27" s="199"/>
      <c r="R27" s="201"/>
      <c r="S27" s="201"/>
      <c r="T27" s="201"/>
      <c r="U27" s="202"/>
      <c r="V27" s="92"/>
    </row>
    <row r="28" spans="2:22" ht="46.95" customHeight="1" thickBot="1" x14ac:dyDescent="0.35">
      <c r="B28" s="91"/>
      <c r="C28" s="212" t="str">
        <f>'[7]A RENSEIGNER'!D30</f>
        <v>ABASM</v>
      </c>
      <c r="D28" s="213">
        <f>+'[7]POULE DE 3 '!I46</f>
        <v>1.5625</v>
      </c>
      <c r="E28" s="214"/>
      <c r="F28" s="214">
        <f>IF(ISBLANK('[7]POULE DE 3 '!G46),"",'[7]POULE DE 3 '!G46)</f>
        <v>9</v>
      </c>
      <c r="G28" s="213">
        <f>+'[7]POULE DE 3 '!I29</f>
        <v>1.4193548387096775</v>
      </c>
      <c r="H28" s="214"/>
      <c r="I28" s="214">
        <f>IF(ISBLANK('[7]POULE DE 3 '!G29),"",'[7]POULE DE 3 '!G29)</f>
        <v>8</v>
      </c>
      <c r="J28" s="215"/>
      <c r="K28" s="216"/>
      <c r="L28" s="217"/>
      <c r="M28" s="218">
        <f>IF('[7]POULE DE 3 '!U29=0,"",'[7]POULE DE 3 '!U29)</f>
        <v>1.5625</v>
      </c>
      <c r="N28" s="219"/>
      <c r="O28" s="220">
        <f>IF('[7]POULE DE 3 '!V29=0,"",'[7]POULE DE 3 '!V29)</f>
        <v>9</v>
      </c>
      <c r="P28" s="221"/>
      <c r="Q28" s="222"/>
      <c r="R28" s="223"/>
      <c r="S28" s="223"/>
      <c r="T28" s="223"/>
      <c r="U28" s="224"/>
      <c r="V28" s="92"/>
    </row>
    <row r="29" spans="2:22" ht="16.2" thickTop="1" x14ac:dyDescent="0.3">
      <c r="B29" s="91"/>
      <c r="C29" s="5"/>
      <c r="D29" s="73"/>
      <c r="E29" s="73"/>
      <c r="F29" s="73"/>
      <c r="G29" s="73"/>
      <c r="H29" s="73"/>
      <c r="I29" s="73"/>
      <c r="J29" s="73"/>
      <c r="K29" s="73"/>
      <c r="L29" s="73"/>
      <c r="M29" s="5"/>
      <c r="N29" s="5"/>
      <c r="O29" s="5"/>
      <c r="P29" s="2"/>
      <c r="Q29" s="2"/>
      <c r="R29" s="2"/>
      <c r="S29" s="2"/>
      <c r="T29" s="2"/>
      <c r="U29" s="2"/>
      <c r="V29" s="92"/>
    </row>
    <row r="30" spans="2:22" ht="16.2" thickBot="1" x14ac:dyDescent="0.35">
      <c r="B30" s="225"/>
      <c r="C30" s="226"/>
      <c r="D30" s="227"/>
      <c r="E30" s="227"/>
      <c r="F30" s="227"/>
      <c r="G30" s="227"/>
      <c r="H30" s="227"/>
      <c r="I30" s="227"/>
      <c r="J30" s="227"/>
      <c r="K30" s="227"/>
      <c r="L30" s="227"/>
      <c r="M30" s="226"/>
      <c r="N30" s="226"/>
      <c r="O30" s="226"/>
      <c r="P30" s="228"/>
      <c r="Q30" s="228"/>
      <c r="R30" s="228"/>
      <c r="S30" s="228"/>
      <c r="T30" s="228"/>
      <c r="U30" s="228"/>
      <c r="V30" s="229"/>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16" priority="6" operator="equal">
      <formula>0</formula>
    </cfRule>
    <cfRule type="cellIs" dxfId="15" priority="7" operator="equal">
      <formula>2</formula>
    </cfRule>
    <cfRule type="cellIs" dxfId="14" priority="8" operator="equal">
      <formula>1</formula>
    </cfRule>
  </conditionalFormatting>
  <conditionalFormatting sqref="H19 K19 K23 E23 E27 H27">
    <cfRule type="containsErrors" dxfId="13" priority="5">
      <formula>ISERROR(E19)</formula>
    </cfRule>
  </conditionalFormatting>
  <conditionalFormatting sqref="C18">
    <cfRule type="expression" dxfId="12" priority="4">
      <formula>$R$18="1er"</formula>
    </cfRule>
  </conditionalFormatting>
  <conditionalFormatting sqref="R22:R24 R18:R20 R26:R28">
    <cfRule type="containsText" dxfId="11" priority="3" operator="containsText" text="1er">
      <formula>NOT(ISERROR(SEARCH("1er",R18)))</formula>
    </cfRule>
  </conditionalFormatting>
  <conditionalFormatting sqref="C22">
    <cfRule type="expression" dxfId="10" priority="2">
      <formula>$R$22="1er"</formula>
    </cfRule>
  </conditionalFormatting>
  <conditionalFormatting sqref="C26">
    <cfRule type="expression" dxfId="9"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80FFF-19AE-4711-81D1-0662EA24B25C}">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4"/>
    <col min="2" max="2" width="5.21875" style="74" customWidth="1"/>
    <col min="3" max="3" width="29.44140625" style="74" customWidth="1"/>
    <col min="4" max="4" width="12.109375" style="74" customWidth="1"/>
    <col min="5" max="6" width="9.109375" style="74" customWidth="1"/>
    <col min="7" max="7" width="11.6640625" style="74" customWidth="1"/>
    <col min="8" max="8" width="9.44140625" style="74" customWidth="1"/>
    <col min="9" max="9" width="9.109375" style="74" customWidth="1"/>
    <col min="10" max="10" width="11.21875" style="74" customWidth="1"/>
    <col min="11" max="12" width="9.109375" style="74" customWidth="1"/>
    <col min="13" max="13" width="15.21875" style="74" customWidth="1"/>
    <col min="14" max="15" width="10" style="74" customWidth="1"/>
    <col min="16" max="16" width="20.77734375" style="74" customWidth="1"/>
    <col min="17" max="17" width="17.44140625" style="74" customWidth="1"/>
    <col min="18" max="18" width="14.44140625" style="74" customWidth="1"/>
    <col min="19" max="19" width="19.44140625" style="74" customWidth="1"/>
    <col min="20" max="20" width="15.77734375" style="74" customWidth="1"/>
    <col min="21" max="21" width="14.44140625" style="74" customWidth="1"/>
    <col min="22" max="22" width="6.109375" style="74" customWidth="1"/>
    <col min="23" max="16384" width="11.5546875" style="74"/>
  </cols>
  <sheetData>
    <row r="1" spans="2:22" ht="70.95" customHeight="1" thickBot="1" x14ac:dyDescent="0.35">
      <c r="B1" s="2"/>
      <c r="C1" s="5"/>
      <c r="D1" s="73"/>
      <c r="E1" s="73"/>
      <c r="F1" s="73"/>
      <c r="G1" s="73"/>
      <c r="H1" s="73"/>
      <c r="I1" s="73"/>
      <c r="J1" s="73"/>
      <c r="K1" s="73"/>
      <c r="L1" s="73"/>
      <c r="M1" s="5"/>
      <c r="N1" s="5"/>
      <c r="O1" s="5"/>
      <c r="P1" s="2"/>
      <c r="Q1" s="2"/>
      <c r="R1" s="2"/>
      <c r="S1" s="2"/>
      <c r="T1" s="2"/>
      <c r="U1" s="2"/>
      <c r="V1" s="2"/>
    </row>
    <row r="2" spans="2:22" ht="16.2" thickTop="1" x14ac:dyDescent="0.3">
      <c r="B2" s="75"/>
      <c r="C2" s="76"/>
      <c r="D2" s="77"/>
      <c r="E2" s="77"/>
      <c r="F2" s="77"/>
      <c r="G2" s="77"/>
      <c r="H2" s="77"/>
      <c r="I2" s="77"/>
      <c r="J2" s="77"/>
      <c r="K2" s="77"/>
      <c r="L2" s="77"/>
      <c r="M2" s="76"/>
      <c r="N2" s="76"/>
      <c r="O2" s="76"/>
      <c r="P2" s="78"/>
      <c r="Q2" s="78"/>
      <c r="R2" s="78"/>
      <c r="S2" s="78"/>
      <c r="T2" s="78"/>
      <c r="U2" s="78"/>
      <c r="V2" s="79"/>
    </row>
    <row r="3" spans="2:22" ht="36.6" x14ac:dyDescent="0.5">
      <c r="B3" s="80"/>
      <c r="C3" s="81">
        <f>'[6]A RENSEIGNER'!$C$11</f>
        <v>44535</v>
      </c>
      <c r="D3" s="81"/>
      <c r="E3" s="81"/>
      <c r="F3" s="81"/>
      <c r="G3" s="81"/>
      <c r="H3" s="81"/>
      <c r="I3" s="81"/>
      <c r="J3" s="81"/>
      <c r="K3" s="81"/>
      <c r="L3" s="81"/>
      <c r="M3" s="81"/>
      <c r="N3" s="81"/>
      <c r="O3" s="81"/>
      <c r="P3" s="81"/>
      <c r="Q3" s="81"/>
      <c r="R3" s="81"/>
      <c r="S3" s="81"/>
      <c r="T3" s="81"/>
      <c r="U3" s="81"/>
      <c r="V3" s="82"/>
    </row>
    <row r="4" spans="2:22" ht="31.2" x14ac:dyDescent="0.6">
      <c r="B4" s="80"/>
      <c r="C4" s="83"/>
      <c r="D4" s="84"/>
      <c r="E4" s="84"/>
      <c r="F4" s="84"/>
      <c r="G4" s="84"/>
      <c r="H4" s="84"/>
      <c r="I4" s="84"/>
      <c r="J4" s="84"/>
      <c r="K4" s="84"/>
      <c r="L4" s="84"/>
      <c r="M4" s="83"/>
      <c r="N4" s="83"/>
      <c r="O4" s="83"/>
      <c r="P4" s="85"/>
      <c r="Q4" s="85"/>
      <c r="R4" s="85"/>
      <c r="S4" s="85"/>
      <c r="T4" s="86"/>
      <c r="U4" s="86"/>
      <c r="V4" s="82"/>
    </row>
    <row r="5" spans="2:22" ht="36.6" x14ac:dyDescent="0.5">
      <c r="B5" s="80"/>
      <c r="C5" s="87" t="str">
        <f>'[6]A RENSEIGNER'!$C$12</f>
        <v>ABASM</v>
      </c>
      <c r="D5" s="87"/>
      <c r="E5" s="87"/>
      <c r="F5" s="87"/>
      <c r="G5" s="87"/>
      <c r="H5" s="87"/>
      <c r="I5" s="87"/>
      <c r="J5" s="87"/>
      <c r="K5" s="87"/>
      <c r="L5" s="87"/>
      <c r="M5" s="87"/>
      <c r="N5" s="87"/>
      <c r="O5" s="87"/>
      <c r="P5" s="87"/>
      <c r="Q5" s="87"/>
      <c r="R5" s="87"/>
      <c r="S5" s="87"/>
      <c r="T5" s="87"/>
      <c r="U5" s="87"/>
      <c r="V5" s="82"/>
    </row>
    <row r="6" spans="2:22" ht="31.2" x14ac:dyDescent="0.6">
      <c r="B6" s="80"/>
      <c r="C6" s="83"/>
      <c r="D6" s="84"/>
      <c r="E6" s="84"/>
      <c r="F6" s="84"/>
      <c r="G6" s="84"/>
      <c r="H6" s="84"/>
      <c r="I6" s="84"/>
      <c r="J6" s="84"/>
      <c r="K6" s="84"/>
      <c r="L6" s="84"/>
      <c r="M6" s="83"/>
      <c r="N6" s="83"/>
      <c r="O6" s="83"/>
      <c r="P6" s="85"/>
      <c r="Q6" s="85"/>
      <c r="R6" s="85"/>
      <c r="S6" s="85"/>
      <c r="T6" s="86"/>
      <c r="U6" s="86"/>
      <c r="V6" s="82"/>
    </row>
    <row r="7" spans="2:22" ht="36.6" x14ac:dyDescent="0.5">
      <c r="B7" s="80"/>
      <c r="C7" s="87" t="str">
        <f>"MODE DE JEU"&amp;"  "&amp;'[6]A RENSEIGNER'!$C$16</f>
        <v>MODE DE JEU  BANDE</v>
      </c>
      <c r="D7" s="87"/>
      <c r="E7" s="87"/>
      <c r="F7" s="87"/>
      <c r="G7" s="87"/>
      <c r="H7" s="87"/>
      <c r="I7" s="87"/>
      <c r="J7" s="87"/>
      <c r="K7" s="87"/>
      <c r="L7" s="87"/>
      <c r="M7" s="87"/>
      <c r="N7" s="87"/>
      <c r="O7" s="87"/>
      <c r="P7" s="87"/>
      <c r="Q7" s="87"/>
      <c r="R7" s="87"/>
      <c r="S7" s="87"/>
      <c r="T7" s="87"/>
      <c r="U7" s="87"/>
      <c r="V7" s="82"/>
    </row>
    <row r="8" spans="2:22" ht="31.2" x14ac:dyDescent="0.6">
      <c r="B8" s="80"/>
      <c r="C8" s="83"/>
      <c r="D8" s="83"/>
      <c r="E8" s="83"/>
      <c r="F8" s="83"/>
      <c r="G8" s="83"/>
      <c r="H8" s="83"/>
      <c r="I8" s="83"/>
      <c r="J8" s="83"/>
      <c r="K8" s="83"/>
      <c r="L8" s="83"/>
      <c r="M8" s="83"/>
      <c r="N8" s="83"/>
      <c r="O8" s="83"/>
      <c r="P8" s="83"/>
      <c r="Q8" s="83"/>
      <c r="R8" s="83"/>
      <c r="S8" s="85"/>
      <c r="T8" s="86"/>
      <c r="U8" s="86"/>
      <c r="V8" s="82"/>
    </row>
    <row r="9" spans="2:22" ht="36.6" x14ac:dyDescent="0.5">
      <c r="B9" s="80"/>
      <c r="C9" s="87" t="str">
        <f>"CATEGORIE"&amp;"  "&amp;'[6]A RENSEIGNER'!$C$17</f>
        <v>CATEGORIE  R1</v>
      </c>
      <c r="D9" s="87"/>
      <c r="E9" s="87"/>
      <c r="F9" s="87"/>
      <c r="G9" s="87"/>
      <c r="H9" s="87"/>
      <c r="I9" s="87"/>
      <c r="J9" s="87"/>
      <c r="K9" s="87"/>
      <c r="L9" s="87"/>
      <c r="M9" s="87"/>
      <c r="N9" s="87"/>
      <c r="O9" s="87"/>
      <c r="P9" s="87"/>
      <c r="Q9" s="87"/>
      <c r="R9" s="87"/>
      <c r="S9" s="87"/>
      <c r="T9" s="87"/>
      <c r="U9" s="87"/>
      <c r="V9" s="88"/>
    </row>
    <row r="10" spans="2:22" ht="31.2" x14ac:dyDescent="0.3">
      <c r="B10" s="89"/>
      <c r="C10" s="83"/>
      <c r="D10" s="83"/>
      <c r="E10" s="83"/>
      <c r="F10" s="83"/>
      <c r="G10" s="83"/>
      <c r="H10" s="83"/>
      <c r="I10" s="83"/>
      <c r="J10" s="83"/>
      <c r="K10" s="83"/>
      <c r="L10" s="83"/>
      <c r="M10" s="83"/>
      <c r="N10" s="83"/>
      <c r="O10" s="83"/>
      <c r="P10" s="83"/>
      <c r="Q10" s="83"/>
      <c r="R10" s="83"/>
      <c r="S10" s="83"/>
      <c r="T10" s="90"/>
      <c r="U10" s="90"/>
      <c r="V10" s="88"/>
    </row>
    <row r="11" spans="2:22" ht="36.6" x14ac:dyDescent="0.5">
      <c r="B11" s="80"/>
      <c r="C11" s="87" t="str">
        <f>"TOURNOI N°"&amp;"  "&amp;'[6]A RENSEIGNER'!$C$14</f>
        <v>TOURNOI N°  1</v>
      </c>
      <c r="D11" s="87"/>
      <c r="E11" s="87"/>
      <c r="F11" s="87"/>
      <c r="G11" s="87"/>
      <c r="H11" s="87"/>
      <c r="I11" s="87"/>
      <c r="J11" s="87"/>
      <c r="K11" s="87"/>
      <c r="L11" s="87"/>
      <c r="M11" s="87"/>
      <c r="N11" s="87"/>
      <c r="O11" s="87"/>
      <c r="P11" s="87"/>
      <c r="Q11" s="87"/>
      <c r="R11" s="87"/>
      <c r="S11" s="87"/>
      <c r="T11" s="87"/>
      <c r="U11" s="87"/>
      <c r="V11" s="82"/>
    </row>
    <row r="12" spans="2:22" ht="31.2" x14ac:dyDescent="0.6">
      <c r="B12" s="80"/>
      <c r="C12" s="83"/>
      <c r="D12" s="84"/>
      <c r="E12" s="84"/>
      <c r="F12" s="84"/>
      <c r="G12" s="84"/>
      <c r="H12" s="84"/>
      <c r="I12" s="84"/>
      <c r="J12" s="84"/>
      <c r="K12" s="84"/>
      <c r="L12" s="84"/>
      <c r="M12" s="83"/>
      <c r="N12" s="83"/>
      <c r="O12" s="83"/>
      <c r="P12" s="85"/>
      <c r="Q12" s="85"/>
      <c r="R12" s="85"/>
      <c r="S12" s="85"/>
      <c r="T12" s="86"/>
      <c r="U12" s="86"/>
      <c r="V12" s="82"/>
    </row>
    <row r="13" spans="2:22" ht="36.6" x14ac:dyDescent="0.5">
      <c r="B13" s="80"/>
      <c r="C13" s="87" t="str">
        <f>"POULE n°"&amp;"  "&amp;'[6]A RENSEIGNER'!$C$15</f>
        <v>POULE n°  3</v>
      </c>
      <c r="D13" s="87"/>
      <c r="E13" s="87"/>
      <c r="F13" s="87"/>
      <c r="G13" s="87"/>
      <c r="H13" s="87"/>
      <c r="I13" s="87"/>
      <c r="J13" s="87"/>
      <c r="K13" s="87"/>
      <c r="L13" s="87"/>
      <c r="M13" s="87"/>
      <c r="N13" s="87"/>
      <c r="O13" s="87"/>
      <c r="P13" s="87"/>
      <c r="Q13" s="87"/>
      <c r="R13" s="87"/>
      <c r="S13" s="87"/>
      <c r="T13" s="87"/>
      <c r="U13" s="87"/>
      <c r="V13" s="82"/>
    </row>
    <row r="14" spans="2:22" ht="31.2" x14ac:dyDescent="0.6">
      <c r="B14" s="80"/>
      <c r="C14" s="83"/>
      <c r="D14" s="83"/>
      <c r="E14" s="83"/>
      <c r="F14" s="83"/>
      <c r="G14" s="83"/>
      <c r="H14" s="83"/>
      <c r="I14" s="83"/>
      <c r="J14" s="83"/>
      <c r="K14" s="83"/>
      <c r="L14" s="83"/>
      <c r="M14" s="83"/>
      <c r="N14" s="83"/>
      <c r="O14" s="83"/>
      <c r="P14" s="83"/>
      <c r="Q14" s="83"/>
      <c r="R14" s="83"/>
      <c r="S14" s="85"/>
      <c r="T14" s="86"/>
      <c r="U14" s="86"/>
      <c r="V14" s="82"/>
    </row>
    <row r="15" spans="2:22" ht="36.6" x14ac:dyDescent="0.5">
      <c r="B15" s="80"/>
      <c r="C15" s="87" t="s">
        <v>120</v>
      </c>
      <c r="D15" s="87"/>
      <c r="E15" s="87"/>
      <c r="F15" s="87"/>
      <c r="G15" s="87"/>
      <c r="H15" s="87"/>
      <c r="I15" s="87"/>
      <c r="J15" s="87"/>
      <c r="K15" s="87"/>
      <c r="L15" s="87"/>
      <c r="M15" s="87"/>
      <c r="N15" s="87"/>
      <c r="O15" s="87"/>
      <c r="P15" s="87"/>
      <c r="Q15" s="87"/>
      <c r="R15" s="87"/>
      <c r="S15" s="87"/>
      <c r="T15" s="87"/>
      <c r="U15" s="87"/>
      <c r="V15" s="82"/>
    </row>
    <row r="16" spans="2:22" ht="16.2" thickBot="1" x14ac:dyDescent="0.35">
      <c r="B16" s="91"/>
      <c r="C16" s="5"/>
      <c r="D16" s="73"/>
      <c r="E16" s="73"/>
      <c r="F16" s="73"/>
      <c r="G16" s="73"/>
      <c r="H16" s="73"/>
      <c r="I16" s="73"/>
      <c r="J16" s="73"/>
      <c r="K16" s="73"/>
      <c r="L16" s="73"/>
      <c r="M16" s="5"/>
      <c r="N16" s="5"/>
      <c r="O16" s="5"/>
      <c r="P16" s="2"/>
      <c r="Q16" s="2"/>
      <c r="R16" s="2"/>
      <c r="S16" s="2"/>
      <c r="T16" s="2"/>
      <c r="U16" s="2"/>
      <c r="V16" s="92"/>
    </row>
    <row r="17" spans="2:22" ht="60.75" customHeight="1" thickTop="1" thickBot="1" x14ac:dyDescent="0.35">
      <c r="B17" s="91"/>
      <c r="C17" s="93" t="s">
        <v>121</v>
      </c>
      <c r="D17" s="94" t="str">
        <f>C18</f>
        <v>CHAMPY Philippe</v>
      </c>
      <c r="E17" s="94"/>
      <c r="F17" s="94"/>
      <c r="G17" s="95" t="str">
        <f>C22</f>
        <v>PIVONET Françis</v>
      </c>
      <c r="H17" s="95"/>
      <c r="I17" s="95"/>
      <c r="J17" s="96" t="str">
        <f>C26</f>
        <v>HENRIQUET Marc</v>
      </c>
      <c r="K17" s="96"/>
      <c r="L17" s="97"/>
      <c r="M17" s="98" t="s">
        <v>122</v>
      </c>
      <c r="N17" s="99" t="s">
        <v>123</v>
      </c>
      <c r="O17" s="100"/>
      <c r="P17" s="101" t="s">
        <v>124</v>
      </c>
      <c r="Q17" s="102" t="s">
        <v>125</v>
      </c>
      <c r="R17" s="103" t="s">
        <v>126</v>
      </c>
      <c r="S17" s="104" t="s">
        <v>127</v>
      </c>
      <c r="T17" s="104" t="s">
        <v>128</v>
      </c>
      <c r="U17" s="105" t="s">
        <v>129</v>
      </c>
      <c r="V17" s="92"/>
    </row>
    <row r="18" spans="2:22" ht="45" customHeight="1" thickTop="1" x14ac:dyDescent="0.3">
      <c r="B18" s="91"/>
      <c r="C18" s="106" t="str">
        <f>IF(ISBLANK('[6]A RENSEIGNER'!B28),"",'[6]A RENSEIGNER'!B28)</f>
        <v>CHAMPY Philippe</v>
      </c>
      <c r="D18" s="107"/>
      <c r="E18" s="108"/>
      <c r="F18" s="109"/>
      <c r="G18" s="110">
        <f>IF(ISBLANK('[6]POULE DE 3 '!E36),"",'[6]POULE DE 3 '!E36)</f>
        <v>49</v>
      </c>
      <c r="H18" s="110"/>
      <c r="I18" s="110">
        <f>IF(ISBLANK('[6]POULE DE 3 '!F36),"",'[6]POULE DE 3 '!F36)</f>
        <v>40</v>
      </c>
      <c r="J18" s="110">
        <f>IF(ISBLANK('[6]POULE DE 3 '!E44),"",'[6]POULE DE 3 '!E44)</f>
        <v>44</v>
      </c>
      <c r="K18" s="110"/>
      <c r="L18" s="111">
        <f>IF(ISBLANK('[6]POULE DE 3 '!F44),"",'[6]POULE DE 3 '!F44)</f>
        <v>40</v>
      </c>
      <c r="M18" s="112">
        <f>IF('[6]POULE DE 3 '!R27=0,"",'[6]POULE DE 3 '!R27)</f>
        <v>93</v>
      </c>
      <c r="N18" s="113">
        <f>IF('[6]POULE DE 3 '!S27=0,"",'[6]POULE DE 3 '!S27)</f>
        <v>80</v>
      </c>
      <c r="O18" s="114"/>
      <c r="P18" s="115">
        <f>IF(ISERROR('[6]POULE DE 3 '!T27),"",'[6]POULE DE 3 '!T27)</f>
        <v>1.1625000000000001</v>
      </c>
      <c r="Q18" s="116">
        <f>IF(ISERROR('[6]POULE DE 3 '!W27),"",'[6]POULE DE 3 '!W27)</f>
        <v>4</v>
      </c>
      <c r="R18" s="117" t="str">
        <f>IF(ISERROR('[6]POULE DE 3 '!Y27),"",IF(ISBLANK('[6]A RENSEIGNER'!B28),"",IF('[6]POULE DE 3 '!Y27=1,'[6]POULE DE 3 '!Y27&amp;"er",'[6]POULE DE 3 '!Y27&amp;"ème")))</f>
        <v>1er</v>
      </c>
      <c r="S18" s="118">
        <f>IF(ISERROR('[6]POULE DE 3 '!Z27),"",'[6]POULE DE 3 '!Z27)</f>
        <v>8</v>
      </c>
      <c r="T18" s="118">
        <f>IF(ISBLANK(C18),"",'[6]POULE DE 3 '!AG27)</f>
        <v>2</v>
      </c>
      <c r="U18" s="119">
        <f>IF(ISERROR('[6]POULE DE 3 '!AH27),"",'[6]POULE DE 3 '!AH27)</f>
        <v>10</v>
      </c>
      <c r="V18" s="92"/>
    </row>
    <row r="19" spans="2:22" ht="45" customHeight="1" x14ac:dyDescent="0.3">
      <c r="B19" s="91"/>
      <c r="C19" s="120" t="str">
        <f>'[6]A RENSEIGNER'!C28</f>
        <v>R1</v>
      </c>
      <c r="D19" s="121"/>
      <c r="E19" s="122"/>
      <c r="F19" s="123"/>
      <c r="G19" s="124"/>
      <c r="H19" s="124">
        <f>'[6]POULE DE 3 '!J36</f>
        <v>2</v>
      </c>
      <c r="I19" s="124"/>
      <c r="J19" s="124"/>
      <c r="K19" s="124">
        <f>'[6]POULE DE 3 '!J44</f>
        <v>2</v>
      </c>
      <c r="L19" s="125"/>
      <c r="M19" s="126" t="s">
        <v>130</v>
      </c>
      <c r="N19" s="127"/>
      <c r="O19" s="128" t="s">
        <v>131</v>
      </c>
      <c r="P19" s="129"/>
      <c r="Q19" s="116"/>
      <c r="R19" s="118"/>
      <c r="S19" s="118"/>
      <c r="T19" s="118"/>
      <c r="U19" s="119"/>
      <c r="V19" s="92"/>
    </row>
    <row r="20" spans="2:22" ht="45" customHeight="1" thickBot="1" x14ac:dyDescent="0.35">
      <c r="B20" s="91"/>
      <c r="C20" s="130" t="str">
        <f>'[6]A RENSEIGNER'!D28</f>
        <v>ABASM</v>
      </c>
      <c r="D20" s="131"/>
      <c r="E20" s="132"/>
      <c r="F20" s="133"/>
      <c r="G20" s="134">
        <f>+'[6]POULE DE 3 '!I36</f>
        <v>1.2250000000000001</v>
      </c>
      <c r="H20" s="135"/>
      <c r="I20" s="135">
        <f>IF(ISBLANK('[6]POULE DE 3 '!G36),"",'[6]POULE DE 3 '!G36)</f>
        <v>7</v>
      </c>
      <c r="J20" s="134">
        <f>+'[6]POULE DE 3 '!I44</f>
        <v>1.1000000000000001</v>
      </c>
      <c r="K20" s="135"/>
      <c r="L20" s="136">
        <f>IF(ISBLANK('[6]POULE DE 3 '!G44),"",'[6]POULE DE 3 '!G44)</f>
        <v>4</v>
      </c>
      <c r="M20" s="137">
        <f>IF('[6]POULE DE 3 '!U27=0,"",'[6]POULE DE 3 '!U27)</f>
        <v>1.2250000000000001</v>
      </c>
      <c r="N20" s="138"/>
      <c r="O20" s="139">
        <f>IF('[6]POULE DE 3 '!V27=0,"",'[6]POULE DE 3 '!V27)</f>
        <v>7</v>
      </c>
      <c r="P20" s="140"/>
      <c r="Q20" s="141"/>
      <c r="R20" s="142"/>
      <c r="S20" s="142"/>
      <c r="T20" s="142"/>
      <c r="U20" s="143"/>
      <c r="V20" s="92"/>
    </row>
    <row r="21" spans="2:22" ht="60.75" customHeight="1" thickTop="1" thickBot="1" x14ac:dyDescent="0.35">
      <c r="B21" s="91"/>
      <c r="C21" s="93" t="s">
        <v>121</v>
      </c>
      <c r="D21" s="94" t="str">
        <f>D17</f>
        <v>CHAMPY Philippe</v>
      </c>
      <c r="E21" s="94"/>
      <c r="F21" s="94"/>
      <c r="G21" s="95" t="str">
        <f>G17</f>
        <v>PIVONET Françis</v>
      </c>
      <c r="H21" s="95"/>
      <c r="I21" s="95"/>
      <c r="J21" s="96" t="str">
        <f>J17</f>
        <v>HENRIQUET Marc</v>
      </c>
      <c r="K21" s="96"/>
      <c r="L21" s="97"/>
      <c r="M21" s="144" t="s">
        <v>122</v>
      </c>
      <c r="N21" s="145" t="s">
        <v>123</v>
      </c>
      <c r="O21" s="146"/>
      <c r="P21" s="147" t="s">
        <v>124</v>
      </c>
      <c r="Q21" s="102" t="s">
        <v>125</v>
      </c>
      <c r="R21" s="103" t="s">
        <v>126</v>
      </c>
      <c r="S21" s="104" t="s">
        <v>132</v>
      </c>
      <c r="T21" s="104" t="s">
        <v>128</v>
      </c>
      <c r="U21" s="105" t="s">
        <v>129</v>
      </c>
      <c r="V21" s="92"/>
    </row>
    <row r="22" spans="2:22" ht="43.95" customHeight="1" thickTop="1" x14ac:dyDescent="0.3">
      <c r="B22" s="91"/>
      <c r="C22" s="148" t="str">
        <f>IF(ISBLANK('[6]A RENSEIGNER'!B29),"",'[6]A RENSEIGNER'!B29)</f>
        <v>PIVONET Françis</v>
      </c>
      <c r="D22" s="149">
        <f>IF(ISBLANK('[6]POULE DE 3 '!E37),"",'[6]POULE DE 3 '!E37)</f>
        <v>40</v>
      </c>
      <c r="E22" s="149"/>
      <c r="F22" s="149">
        <f>IF(ISBLANK('[6]POULE DE 3 '!F37),"",'[6]POULE DE 3 '!F37)</f>
        <v>40</v>
      </c>
      <c r="G22" s="150"/>
      <c r="H22" s="151"/>
      <c r="I22" s="152"/>
      <c r="J22" s="149">
        <f>IF(ISBLANK('[6]POULE DE 3 '!E28),"",'[6]POULE DE 3 '!E28)</f>
        <v>40</v>
      </c>
      <c r="K22" s="149"/>
      <c r="L22" s="153">
        <f>IF(ISBLANK('[6]POULE DE 3 '!F28),"",'[6]POULE DE 3 '!F28)</f>
        <v>40</v>
      </c>
      <c r="M22" s="154">
        <f>IF('[6]POULE DE 3 '!R28=0,"",'[6]POULE DE 3 '!R28)</f>
        <v>80</v>
      </c>
      <c r="N22" s="155">
        <f>IF(ISERROR('[6]POULE DE 3 '!S28),"",'[6]POULE DE 3 '!S28)</f>
        <v>80</v>
      </c>
      <c r="O22" s="156"/>
      <c r="P22" s="157">
        <f>IF(ISERROR('[6]POULE DE 3 '!T28),"",'[6]POULE DE 3 '!T28)</f>
        <v>1</v>
      </c>
      <c r="Q22" s="158">
        <f>IF(ISERROR('[6]POULE DE 3 '!W28),"",'[6]POULE DE 3 '!W28)</f>
        <v>2</v>
      </c>
      <c r="R22" s="159" t="str">
        <f>IF(ISERROR('[6]POULE DE 3 '!Y28),"",IF(ISBLANK('[6]A RENSEIGNER'!B29),"",IF('[6]POULE DE 3 '!Y28=1,'[6]POULE DE 3 '!Y28&amp;"er",'[6]POULE DE 3 '!Y28&amp;"ème")))</f>
        <v>2ème</v>
      </c>
      <c r="S22" s="160">
        <f>IF(ISERROR('[6]POULE DE 3 '!Z28),"",'[6]POULE DE 3 '!Z28)</f>
        <v>5</v>
      </c>
      <c r="T22" s="160">
        <f>+'[6]POULE DE 3 '!AG28</f>
        <v>1</v>
      </c>
      <c r="U22" s="161">
        <f>IF(ISERROR('[6]POULE DE 3 '!AH28),"",'[6]POULE DE 3 '!AH28)</f>
        <v>6</v>
      </c>
      <c r="V22" s="92"/>
    </row>
    <row r="23" spans="2:22" ht="43.95" customHeight="1" x14ac:dyDescent="0.3">
      <c r="B23" s="91"/>
      <c r="C23" s="162" t="str">
        <f>'[6]A RENSEIGNER'!C29</f>
        <v>R1</v>
      </c>
      <c r="D23" s="163"/>
      <c r="E23" s="163">
        <f>'[6]POULE DE 3 '!J37</f>
        <v>0</v>
      </c>
      <c r="F23" s="163"/>
      <c r="G23" s="164"/>
      <c r="H23" s="165"/>
      <c r="I23" s="166"/>
      <c r="J23" s="163"/>
      <c r="K23" s="163">
        <f>'[6]POULE DE 3 '!J28</f>
        <v>2</v>
      </c>
      <c r="L23" s="167"/>
      <c r="M23" s="168" t="s">
        <v>130</v>
      </c>
      <c r="N23" s="169"/>
      <c r="O23" s="170"/>
      <c r="P23" s="171" t="s">
        <v>131</v>
      </c>
      <c r="Q23" s="158"/>
      <c r="R23" s="160"/>
      <c r="S23" s="160"/>
      <c r="T23" s="160"/>
      <c r="U23" s="161"/>
      <c r="V23" s="92"/>
    </row>
    <row r="24" spans="2:22" ht="43.95" customHeight="1" thickBot="1" x14ac:dyDescent="0.35">
      <c r="B24" s="91"/>
      <c r="C24" s="172" t="str">
        <f>'[6]A RENSEIGNER'!D29</f>
        <v>ABASM</v>
      </c>
      <c r="D24" s="173">
        <f>+'[6]POULE DE 3 '!I37</f>
        <v>1</v>
      </c>
      <c r="E24" s="174"/>
      <c r="F24" s="174">
        <f>IF(ISBLANK('[6]POULE DE 3 '!G37),"",'[6]POULE DE 3 '!G37)</f>
        <v>4</v>
      </c>
      <c r="G24" s="175"/>
      <c r="H24" s="176"/>
      <c r="I24" s="177"/>
      <c r="J24" s="173">
        <f>+'[6]POULE DE 3 '!I28</f>
        <v>1</v>
      </c>
      <c r="K24" s="174"/>
      <c r="L24" s="178">
        <f>IF(ISBLANK('[6]POULE DE 3 '!G28),"",'[6]POULE DE 3 '!G28)</f>
        <v>6</v>
      </c>
      <c r="M24" s="179">
        <f>IF('[6]POULE DE 3 '!U28=0,"",'[6]POULE DE 3 '!U28)</f>
        <v>1</v>
      </c>
      <c r="N24" s="180"/>
      <c r="O24" s="181">
        <f>IF('[6]POULE DE 3 '!V28=0,"",'[6]POULE DE 3 '!V28)</f>
        <v>6</v>
      </c>
      <c r="P24" s="182"/>
      <c r="Q24" s="183"/>
      <c r="R24" s="184"/>
      <c r="S24" s="184"/>
      <c r="T24" s="184"/>
      <c r="U24" s="185"/>
      <c r="V24" s="92"/>
    </row>
    <row r="25" spans="2:22" ht="60.75" customHeight="1" thickTop="1" thickBot="1" x14ac:dyDescent="0.35">
      <c r="B25" s="91"/>
      <c r="C25" s="93" t="s">
        <v>121</v>
      </c>
      <c r="D25" s="94" t="str">
        <f>$D$21</f>
        <v>CHAMPY Philippe</v>
      </c>
      <c r="E25" s="94"/>
      <c r="F25" s="94"/>
      <c r="G25" s="95" t="str">
        <f>$G$21</f>
        <v>PIVONET Françis</v>
      </c>
      <c r="H25" s="95"/>
      <c r="I25" s="95"/>
      <c r="J25" s="96" t="str">
        <f>$J$21</f>
        <v>HENRIQUET Marc</v>
      </c>
      <c r="K25" s="96"/>
      <c r="L25" s="97"/>
      <c r="M25" s="186" t="s">
        <v>122</v>
      </c>
      <c r="N25" s="187" t="s">
        <v>123</v>
      </c>
      <c r="O25" s="188"/>
      <c r="P25" s="189" t="s">
        <v>124</v>
      </c>
      <c r="Q25" s="102" t="s">
        <v>125</v>
      </c>
      <c r="R25" s="103" t="s">
        <v>126</v>
      </c>
      <c r="S25" s="104" t="s">
        <v>132</v>
      </c>
      <c r="T25" s="104" t="s">
        <v>128</v>
      </c>
      <c r="U25" s="105" t="s">
        <v>129</v>
      </c>
      <c r="V25" s="92"/>
    </row>
    <row r="26" spans="2:22" ht="46.95" customHeight="1" thickTop="1" x14ac:dyDescent="0.3">
      <c r="B26" s="91"/>
      <c r="C26" s="190" t="str">
        <f>IF(ISBLANK('[6]A RENSEIGNER'!B30),"",'[6]A RENSEIGNER'!B30)</f>
        <v>HENRIQUET Marc</v>
      </c>
      <c r="D26" s="191">
        <f>IF(ISBLANK('[6]POULE DE 3 '!E46),"",'[6]POULE DE 3 '!E46)</f>
        <v>31</v>
      </c>
      <c r="E26" s="191"/>
      <c r="F26" s="191">
        <f>+'[6]POULE DE 3 '!F46</f>
        <v>40</v>
      </c>
      <c r="G26" s="191">
        <f>IF(ISBLANK('[6]POULE DE 3 '!E29),"",'[6]POULE DE 3 '!E29)</f>
        <v>34</v>
      </c>
      <c r="H26" s="191"/>
      <c r="I26" s="191">
        <f>+'[6]POULE DE 3 '!F29</f>
        <v>40</v>
      </c>
      <c r="J26" s="192"/>
      <c r="K26" s="193"/>
      <c r="L26" s="194"/>
      <c r="M26" s="195">
        <f>IF('[6]POULE DE 3 '!R29=0,"",'[6]POULE DE 3 '!R29)</f>
        <v>65</v>
      </c>
      <c r="N26" s="196">
        <f>IF(ISERROR('[6]POULE DE 3 '!S29),"",'[6]POULE DE 3 '!S29)</f>
        <v>80</v>
      </c>
      <c r="O26" s="197"/>
      <c r="P26" s="198">
        <f>IF(ISERROR('[6]POULE DE 3 '!T29),"",'[6]POULE DE 3 '!T29)</f>
        <v>0.8125</v>
      </c>
      <c r="Q26" s="199">
        <f>IF(ISERROR('[6]POULE DE 3 '!W29),"",'[6]POULE DE 3 '!W29)</f>
        <v>0</v>
      </c>
      <c r="R26" s="200" t="str">
        <f>IF(ISERROR('[6]POULE DE 3 '!Y29),"",IF(ISBLANK('[6]A RENSEIGNER'!B30),"",IF('[6]POULE DE 3 '!Y29=1,'[6]POULE DE 3 '!Y29&amp;"er",'[6]POULE DE 3 '!Y29&amp;"ème")))</f>
        <v>3ème</v>
      </c>
      <c r="S26" s="201">
        <f>IF(ISERROR('[6]POULE DE 3 '!Z29),"",'[6]POULE DE 3 '!Z29)</f>
        <v>3</v>
      </c>
      <c r="T26" s="201">
        <f>+'[6]POULE DE 3 '!AG29</f>
        <v>0</v>
      </c>
      <c r="U26" s="202">
        <f>IF(ISERROR('[6]POULE DE 3 '!AH29),"",'[6]POULE DE 3 '!AH29)</f>
        <v>3</v>
      </c>
      <c r="V26" s="92"/>
    </row>
    <row r="27" spans="2:22" ht="46.95" customHeight="1" x14ac:dyDescent="0.3">
      <c r="B27" s="91"/>
      <c r="C27" s="203" t="str">
        <f>'[6]A RENSEIGNER'!C30</f>
        <v>R1</v>
      </c>
      <c r="D27" s="204"/>
      <c r="E27" s="204">
        <f>'[6]POULE DE 3 '!J46</f>
        <v>0</v>
      </c>
      <c r="F27" s="204"/>
      <c r="G27" s="204"/>
      <c r="H27" s="204">
        <f>'[6]POULE DE 3 '!J29</f>
        <v>0</v>
      </c>
      <c r="I27" s="204"/>
      <c r="J27" s="205"/>
      <c r="K27" s="206"/>
      <c r="L27" s="207"/>
      <c r="M27" s="208" t="s">
        <v>130</v>
      </c>
      <c r="N27" s="209"/>
      <c r="O27" s="210" t="s">
        <v>131</v>
      </c>
      <c r="P27" s="211"/>
      <c r="Q27" s="199"/>
      <c r="R27" s="201"/>
      <c r="S27" s="201"/>
      <c r="T27" s="201"/>
      <c r="U27" s="202"/>
      <c r="V27" s="92"/>
    </row>
    <row r="28" spans="2:22" ht="46.95" customHeight="1" thickBot="1" x14ac:dyDescent="0.35">
      <c r="B28" s="91"/>
      <c r="C28" s="212" t="str">
        <f>'[6]A RENSEIGNER'!D30</f>
        <v>ABASM</v>
      </c>
      <c r="D28" s="213">
        <f>+'[6]POULE DE 3 '!I46</f>
        <v>0.77500000000000002</v>
      </c>
      <c r="E28" s="214"/>
      <c r="F28" s="214">
        <f>IF(ISBLANK('[6]POULE DE 3 '!G46),"",'[6]POULE DE 3 '!G46)</f>
        <v>5</v>
      </c>
      <c r="G28" s="213">
        <f>+'[6]POULE DE 3 '!I29</f>
        <v>0.85</v>
      </c>
      <c r="H28" s="214"/>
      <c r="I28" s="214">
        <f>IF(ISBLANK('[6]POULE DE 3 '!G29),"",'[6]POULE DE 3 '!G29)</f>
        <v>4</v>
      </c>
      <c r="J28" s="215"/>
      <c r="K28" s="216"/>
      <c r="L28" s="217"/>
      <c r="M28" s="218" t="str">
        <f>IF('[6]POULE DE 3 '!U29=0,"",'[6]POULE DE 3 '!U29)</f>
        <v/>
      </c>
      <c r="N28" s="219"/>
      <c r="O28" s="220">
        <f>IF('[6]POULE DE 3 '!V29=0,"",'[6]POULE DE 3 '!V29)</f>
        <v>5</v>
      </c>
      <c r="P28" s="221"/>
      <c r="Q28" s="222"/>
      <c r="R28" s="223"/>
      <c r="S28" s="223"/>
      <c r="T28" s="223"/>
      <c r="U28" s="224"/>
      <c r="V28" s="92"/>
    </row>
    <row r="29" spans="2:22" ht="16.2" thickTop="1" x14ac:dyDescent="0.3">
      <c r="B29" s="91"/>
      <c r="C29" s="5"/>
      <c r="D29" s="73"/>
      <c r="E29" s="73"/>
      <c r="F29" s="73"/>
      <c r="G29" s="73"/>
      <c r="H29" s="73"/>
      <c r="I29" s="73"/>
      <c r="J29" s="73"/>
      <c r="K29" s="73"/>
      <c r="L29" s="73"/>
      <c r="M29" s="5"/>
      <c r="N29" s="5"/>
      <c r="O29" s="5"/>
      <c r="P29" s="2"/>
      <c r="Q29" s="2"/>
      <c r="R29" s="2"/>
      <c r="S29" s="2"/>
      <c r="T29" s="2"/>
      <c r="U29" s="2"/>
      <c r="V29" s="92"/>
    </row>
    <row r="30" spans="2:22" ht="16.2" thickBot="1" x14ac:dyDescent="0.35">
      <c r="B30" s="225"/>
      <c r="C30" s="226"/>
      <c r="D30" s="227"/>
      <c r="E30" s="227"/>
      <c r="F30" s="227"/>
      <c r="G30" s="227"/>
      <c r="H30" s="227"/>
      <c r="I30" s="227"/>
      <c r="J30" s="227"/>
      <c r="K30" s="227"/>
      <c r="L30" s="227"/>
      <c r="M30" s="226"/>
      <c r="N30" s="226"/>
      <c r="O30" s="226"/>
      <c r="P30" s="228"/>
      <c r="Q30" s="228"/>
      <c r="R30" s="228"/>
      <c r="S30" s="228"/>
      <c r="T30" s="228"/>
      <c r="U30" s="228"/>
      <c r="V30" s="229"/>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4" priority="6" operator="equal">
      <formula>0</formula>
    </cfRule>
    <cfRule type="cellIs" dxfId="23" priority="7" operator="equal">
      <formula>2</formula>
    </cfRule>
    <cfRule type="cellIs" dxfId="22" priority="8" operator="equal">
      <formula>1</formula>
    </cfRule>
  </conditionalFormatting>
  <conditionalFormatting sqref="H19 K19 K23 E23 E27 H27">
    <cfRule type="containsErrors" dxfId="21" priority="5">
      <formula>ISERROR(E19)</formula>
    </cfRule>
  </conditionalFormatting>
  <conditionalFormatting sqref="C18">
    <cfRule type="expression" dxfId="20" priority="4">
      <formula>$R$18="1er"</formula>
    </cfRule>
  </conditionalFormatting>
  <conditionalFormatting sqref="R22:R24 R18:R20 R26:R28">
    <cfRule type="containsText" dxfId="19" priority="3" operator="containsText" text="1er">
      <formula>NOT(ISERROR(SEARCH("1er",R18)))</formula>
    </cfRule>
  </conditionalFormatting>
  <conditionalFormatting sqref="C22">
    <cfRule type="expression" dxfId="18" priority="2">
      <formula>$R$22="1er"</formula>
    </cfRule>
  </conditionalFormatting>
  <conditionalFormatting sqref="C26">
    <cfRule type="expression" dxfId="17"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7AE8-99D0-4511-A5EB-8EADC7A8D4C5}">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4"/>
    <col min="2" max="2" width="5.21875" style="74" customWidth="1"/>
    <col min="3" max="3" width="29.44140625" style="74" customWidth="1"/>
    <col min="4" max="4" width="12.109375" style="74" customWidth="1"/>
    <col min="5" max="6" width="9.109375" style="74" customWidth="1"/>
    <col min="7" max="7" width="11.6640625" style="74" customWidth="1"/>
    <col min="8" max="8" width="9.44140625" style="74" customWidth="1"/>
    <col min="9" max="9" width="9.109375" style="74" customWidth="1"/>
    <col min="10" max="10" width="11.21875" style="74" customWidth="1"/>
    <col min="11" max="12" width="9.109375" style="74" customWidth="1"/>
    <col min="13" max="13" width="15.21875" style="74" customWidth="1"/>
    <col min="14" max="15" width="10" style="74" customWidth="1"/>
    <col min="16" max="16" width="20.77734375" style="74" customWidth="1"/>
    <col min="17" max="17" width="17.44140625" style="74" customWidth="1"/>
    <col min="18" max="18" width="14.44140625" style="74" customWidth="1"/>
    <col min="19" max="19" width="19.44140625" style="74" customWidth="1"/>
    <col min="20" max="20" width="15.77734375" style="74" customWidth="1"/>
    <col min="21" max="21" width="14.44140625" style="74" customWidth="1"/>
    <col min="22" max="22" width="6.109375" style="74" customWidth="1"/>
    <col min="23" max="16384" width="11.5546875" style="74"/>
  </cols>
  <sheetData>
    <row r="1" spans="2:22" ht="70.95" customHeight="1" thickBot="1" x14ac:dyDescent="0.35">
      <c r="B1" s="2"/>
      <c r="C1" s="5"/>
      <c r="D1" s="73"/>
      <c r="E1" s="73"/>
      <c r="F1" s="73"/>
      <c r="G1" s="73"/>
      <c r="H1" s="73"/>
      <c r="I1" s="73"/>
      <c r="J1" s="73"/>
      <c r="K1" s="73"/>
      <c r="L1" s="73"/>
      <c r="M1" s="5"/>
      <c r="N1" s="5"/>
      <c r="O1" s="5"/>
      <c r="P1" s="2"/>
      <c r="Q1" s="2"/>
      <c r="R1" s="2"/>
      <c r="S1" s="2"/>
      <c r="T1" s="2"/>
      <c r="U1" s="2"/>
      <c r="V1" s="2"/>
    </row>
    <row r="2" spans="2:22" ht="16.2" thickTop="1" x14ac:dyDescent="0.3">
      <c r="B2" s="75"/>
      <c r="C2" s="76"/>
      <c r="D2" s="77"/>
      <c r="E2" s="77"/>
      <c r="F2" s="77"/>
      <c r="G2" s="77"/>
      <c r="H2" s="77"/>
      <c r="I2" s="77"/>
      <c r="J2" s="77"/>
      <c r="K2" s="77"/>
      <c r="L2" s="77"/>
      <c r="M2" s="76"/>
      <c r="N2" s="76"/>
      <c r="O2" s="76"/>
      <c r="P2" s="78"/>
      <c r="Q2" s="78"/>
      <c r="R2" s="78"/>
      <c r="S2" s="78"/>
      <c r="T2" s="78"/>
      <c r="U2" s="78"/>
      <c r="V2" s="79"/>
    </row>
    <row r="3" spans="2:22" ht="36.6" x14ac:dyDescent="0.5">
      <c r="B3" s="80"/>
      <c r="C3" s="81">
        <f>'[5]A RENSEIGNER'!$C$11</f>
        <v>44535</v>
      </c>
      <c r="D3" s="81"/>
      <c r="E3" s="81"/>
      <c r="F3" s="81"/>
      <c r="G3" s="81"/>
      <c r="H3" s="81"/>
      <c r="I3" s="81"/>
      <c r="J3" s="81"/>
      <c r="K3" s="81"/>
      <c r="L3" s="81"/>
      <c r="M3" s="81"/>
      <c r="N3" s="81"/>
      <c r="O3" s="81"/>
      <c r="P3" s="81"/>
      <c r="Q3" s="81"/>
      <c r="R3" s="81"/>
      <c r="S3" s="81"/>
      <c r="T3" s="81"/>
      <c r="U3" s="81"/>
      <c r="V3" s="82"/>
    </row>
    <row r="4" spans="2:22" ht="31.2" x14ac:dyDescent="0.6">
      <c r="B4" s="80"/>
      <c r="C4" s="83"/>
      <c r="D4" s="84"/>
      <c r="E4" s="84"/>
      <c r="F4" s="84"/>
      <c r="G4" s="84"/>
      <c r="H4" s="84"/>
      <c r="I4" s="84"/>
      <c r="J4" s="84"/>
      <c r="K4" s="84"/>
      <c r="L4" s="84"/>
      <c r="M4" s="83"/>
      <c r="N4" s="83"/>
      <c r="O4" s="83"/>
      <c r="P4" s="85"/>
      <c r="Q4" s="85"/>
      <c r="R4" s="85"/>
      <c r="S4" s="85"/>
      <c r="T4" s="86"/>
      <c r="U4" s="86"/>
      <c r="V4" s="82"/>
    </row>
    <row r="5" spans="2:22" ht="36.6" x14ac:dyDescent="0.5">
      <c r="B5" s="80"/>
      <c r="C5" s="87" t="str">
        <f>'[5]A RENSEIGNER'!$C$12</f>
        <v>ABASM</v>
      </c>
      <c r="D5" s="87"/>
      <c r="E5" s="87"/>
      <c r="F5" s="87"/>
      <c r="G5" s="87"/>
      <c r="H5" s="87"/>
      <c r="I5" s="87"/>
      <c r="J5" s="87"/>
      <c r="K5" s="87"/>
      <c r="L5" s="87"/>
      <c r="M5" s="87"/>
      <c r="N5" s="87"/>
      <c r="O5" s="87"/>
      <c r="P5" s="87"/>
      <c r="Q5" s="87"/>
      <c r="R5" s="87"/>
      <c r="S5" s="87"/>
      <c r="T5" s="87"/>
      <c r="U5" s="87"/>
      <c r="V5" s="82"/>
    </row>
    <row r="6" spans="2:22" ht="31.2" x14ac:dyDescent="0.6">
      <c r="B6" s="80"/>
      <c r="C6" s="83"/>
      <c r="D6" s="84"/>
      <c r="E6" s="84"/>
      <c r="F6" s="84"/>
      <c r="G6" s="84"/>
      <c r="H6" s="84"/>
      <c r="I6" s="84"/>
      <c r="J6" s="84"/>
      <c r="K6" s="84"/>
      <c r="L6" s="84"/>
      <c r="M6" s="83"/>
      <c r="N6" s="83"/>
      <c r="O6" s="83"/>
      <c r="P6" s="85"/>
      <c r="Q6" s="85"/>
      <c r="R6" s="85"/>
      <c r="S6" s="85"/>
      <c r="T6" s="86"/>
      <c r="U6" s="86"/>
      <c r="V6" s="82"/>
    </row>
    <row r="7" spans="2:22" ht="36.6" x14ac:dyDescent="0.5">
      <c r="B7" s="80"/>
      <c r="C7" s="87" t="str">
        <f>"MODE DE JEU"&amp;"  "&amp;'[5]A RENSEIGNER'!$C$16</f>
        <v>MODE DE JEU  BANDE</v>
      </c>
      <c r="D7" s="87"/>
      <c r="E7" s="87"/>
      <c r="F7" s="87"/>
      <c r="G7" s="87"/>
      <c r="H7" s="87"/>
      <c r="I7" s="87"/>
      <c r="J7" s="87"/>
      <c r="K7" s="87"/>
      <c r="L7" s="87"/>
      <c r="M7" s="87"/>
      <c r="N7" s="87"/>
      <c r="O7" s="87"/>
      <c r="P7" s="87"/>
      <c r="Q7" s="87"/>
      <c r="R7" s="87"/>
      <c r="S7" s="87"/>
      <c r="T7" s="87"/>
      <c r="U7" s="87"/>
      <c r="V7" s="82"/>
    </row>
    <row r="8" spans="2:22" ht="31.2" x14ac:dyDescent="0.6">
      <c r="B8" s="80"/>
      <c r="C8" s="83"/>
      <c r="D8" s="83"/>
      <c r="E8" s="83"/>
      <c r="F8" s="83"/>
      <c r="G8" s="83"/>
      <c r="H8" s="83"/>
      <c r="I8" s="83"/>
      <c r="J8" s="83"/>
      <c r="K8" s="83"/>
      <c r="L8" s="83"/>
      <c r="M8" s="83"/>
      <c r="N8" s="83"/>
      <c r="O8" s="83"/>
      <c r="P8" s="83"/>
      <c r="Q8" s="83"/>
      <c r="R8" s="83"/>
      <c r="S8" s="85"/>
      <c r="T8" s="86"/>
      <c r="U8" s="86"/>
      <c r="V8" s="82"/>
    </row>
    <row r="9" spans="2:22" ht="36.6" x14ac:dyDescent="0.5">
      <c r="B9" s="80"/>
      <c r="C9" s="87" t="str">
        <f>"CATEGORIE"&amp;"  "&amp;'[5]A RENSEIGNER'!$C$17</f>
        <v>CATEGORIE  R1</v>
      </c>
      <c r="D9" s="87"/>
      <c r="E9" s="87"/>
      <c r="F9" s="87"/>
      <c r="G9" s="87"/>
      <c r="H9" s="87"/>
      <c r="I9" s="87"/>
      <c r="J9" s="87"/>
      <c r="K9" s="87"/>
      <c r="L9" s="87"/>
      <c r="M9" s="87"/>
      <c r="N9" s="87"/>
      <c r="O9" s="87"/>
      <c r="P9" s="87"/>
      <c r="Q9" s="87"/>
      <c r="R9" s="87"/>
      <c r="S9" s="87"/>
      <c r="T9" s="87"/>
      <c r="U9" s="87"/>
      <c r="V9" s="88"/>
    </row>
    <row r="10" spans="2:22" ht="31.2" x14ac:dyDescent="0.3">
      <c r="B10" s="89"/>
      <c r="C10" s="83"/>
      <c r="D10" s="83"/>
      <c r="E10" s="83"/>
      <c r="F10" s="83"/>
      <c r="G10" s="83"/>
      <c r="H10" s="83"/>
      <c r="I10" s="83"/>
      <c r="J10" s="83"/>
      <c r="K10" s="83"/>
      <c r="L10" s="83"/>
      <c r="M10" s="83"/>
      <c r="N10" s="83"/>
      <c r="O10" s="83"/>
      <c r="P10" s="83"/>
      <c r="Q10" s="83"/>
      <c r="R10" s="83"/>
      <c r="S10" s="83"/>
      <c r="T10" s="90"/>
      <c r="U10" s="90"/>
      <c r="V10" s="88"/>
    </row>
    <row r="11" spans="2:22" ht="36.6" x14ac:dyDescent="0.5">
      <c r="B11" s="80"/>
      <c r="C11" s="87" t="str">
        <f>"TOURNOI N°"&amp;"  "&amp;'[5]A RENSEIGNER'!$C$14</f>
        <v>TOURNOI N°  1</v>
      </c>
      <c r="D11" s="87"/>
      <c r="E11" s="87"/>
      <c r="F11" s="87"/>
      <c r="G11" s="87"/>
      <c r="H11" s="87"/>
      <c r="I11" s="87"/>
      <c r="J11" s="87"/>
      <c r="K11" s="87"/>
      <c r="L11" s="87"/>
      <c r="M11" s="87"/>
      <c r="N11" s="87"/>
      <c r="O11" s="87"/>
      <c r="P11" s="87"/>
      <c r="Q11" s="87"/>
      <c r="R11" s="87"/>
      <c r="S11" s="87"/>
      <c r="T11" s="87"/>
      <c r="U11" s="87"/>
      <c r="V11" s="82"/>
    </row>
    <row r="12" spans="2:22" ht="31.2" x14ac:dyDescent="0.6">
      <c r="B12" s="80"/>
      <c r="C12" s="83"/>
      <c r="D12" s="84"/>
      <c r="E12" s="84"/>
      <c r="F12" s="84"/>
      <c r="G12" s="84"/>
      <c r="H12" s="84"/>
      <c r="I12" s="84"/>
      <c r="J12" s="84"/>
      <c r="K12" s="84"/>
      <c r="L12" s="84"/>
      <c r="M12" s="83"/>
      <c r="N12" s="83"/>
      <c r="O12" s="83"/>
      <c r="P12" s="85"/>
      <c r="Q12" s="85"/>
      <c r="R12" s="85"/>
      <c r="S12" s="85"/>
      <c r="T12" s="86"/>
      <c r="U12" s="86"/>
      <c r="V12" s="82"/>
    </row>
    <row r="13" spans="2:22" ht="36.6" x14ac:dyDescent="0.5">
      <c r="B13" s="80"/>
      <c r="C13" s="87" t="str">
        <f>"POULE n°"&amp;"  "&amp;'[5]A RENSEIGNER'!$C$15</f>
        <v>POULE n°  2</v>
      </c>
      <c r="D13" s="87"/>
      <c r="E13" s="87"/>
      <c r="F13" s="87"/>
      <c r="G13" s="87"/>
      <c r="H13" s="87"/>
      <c r="I13" s="87"/>
      <c r="J13" s="87"/>
      <c r="K13" s="87"/>
      <c r="L13" s="87"/>
      <c r="M13" s="87"/>
      <c r="N13" s="87"/>
      <c r="O13" s="87"/>
      <c r="P13" s="87"/>
      <c r="Q13" s="87"/>
      <c r="R13" s="87"/>
      <c r="S13" s="87"/>
      <c r="T13" s="87"/>
      <c r="U13" s="87"/>
      <c r="V13" s="82"/>
    </row>
    <row r="14" spans="2:22" ht="31.2" x14ac:dyDescent="0.6">
      <c r="B14" s="80"/>
      <c r="C14" s="83"/>
      <c r="D14" s="83"/>
      <c r="E14" s="83"/>
      <c r="F14" s="83"/>
      <c r="G14" s="83"/>
      <c r="H14" s="83"/>
      <c r="I14" s="83"/>
      <c r="J14" s="83"/>
      <c r="K14" s="83"/>
      <c r="L14" s="83"/>
      <c r="M14" s="83"/>
      <c r="N14" s="83"/>
      <c r="O14" s="83"/>
      <c r="P14" s="83"/>
      <c r="Q14" s="83"/>
      <c r="R14" s="83"/>
      <c r="S14" s="85"/>
      <c r="T14" s="86"/>
      <c r="U14" s="86"/>
      <c r="V14" s="82"/>
    </row>
    <row r="15" spans="2:22" ht="36.6" x14ac:dyDescent="0.5">
      <c r="B15" s="80"/>
      <c r="C15" s="87" t="s">
        <v>120</v>
      </c>
      <c r="D15" s="87"/>
      <c r="E15" s="87"/>
      <c r="F15" s="87"/>
      <c r="G15" s="87"/>
      <c r="H15" s="87"/>
      <c r="I15" s="87"/>
      <c r="J15" s="87"/>
      <c r="K15" s="87"/>
      <c r="L15" s="87"/>
      <c r="M15" s="87"/>
      <c r="N15" s="87"/>
      <c r="O15" s="87"/>
      <c r="P15" s="87"/>
      <c r="Q15" s="87"/>
      <c r="R15" s="87"/>
      <c r="S15" s="87"/>
      <c r="T15" s="87"/>
      <c r="U15" s="87"/>
      <c r="V15" s="82"/>
    </row>
    <row r="16" spans="2:22" ht="16.2" thickBot="1" x14ac:dyDescent="0.35">
      <c r="B16" s="91"/>
      <c r="C16" s="5"/>
      <c r="D16" s="73"/>
      <c r="E16" s="73"/>
      <c r="F16" s="73"/>
      <c r="G16" s="73"/>
      <c r="H16" s="73"/>
      <c r="I16" s="73"/>
      <c r="J16" s="73"/>
      <c r="K16" s="73"/>
      <c r="L16" s="73"/>
      <c r="M16" s="5"/>
      <c r="N16" s="5"/>
      <c r="O16" s="5"/>
      <c r="P16" s="2"/>
      <c r="Q16" s="2"/>
      <c r="R16" s="2"/>
      <c r="S16" s="2"/>
      <c r="T16" s="2"/>
      <c r="U16" s="2"/>
      <c r="V16" s="92"/>
    </row>
    <row r="17" spans="2:22" ht="60.75" customHeight="1" thickTop="1" thickBot="1" x14ac:dyDescent="0.35">
      <c r="B17" s="91"/>
      <c r="C17" s="93" t="s">
        <v>121</v>
      </c>
      <c r="D17" s="94" t="str">
        <f>C18</f>
        <v>LEMONIER Thierry</v>
      </c>
      <c r="E17" s="94"/>
      <c r="F17" s="94"/>
      <c r="G17" s="95" t="str">
        <f>C22</f>
        <v>DAIRE Eric</v>
      </c>
      <c r="H17" s="95"/>
      <c r="I17" s="95"/>
      <c r="J17" s="96" t="str">
        <f>C26</f>
        <v>COKAL Recep</v>
      </c>
      <c r="K17" s="96"/>
      <c r="L17" s="97"/>
      <c r="M17" s="98" t="s">
        <v>122</v>
      </c>
      <c r="N17" s="99" t="s">
        <v>123</v>
      </c>
      <c r="O17" s="100"/>
      <c r="P17" s="101" t="s">
        <v>124</v>
      </c>
      <c r="Q17" s="102" t="s">
        <v>125</v>
      </c>
      <c r="R17" s="103" t="s">
        <v>126</v>
      </c>
      <c r="S17" s="104" t="s">
        <v>127</v>
      </c>
      <c r="T17" s="104" t="s">
        <v>128</v>
      </c>
      <c r="U17" s="105" t="s">
        <v>129</v>
      </c>
      <c r="V17" s="92"/>
    </row>
    <row r="18" spans="2:22" ht="45" customHeight="1" thickTop="1" x14ac:dyDescent="0.3">
      <c r="B18" s="91"/>
      <c r="C18" s="106" t="str">
        <f>IF(ISBLANK('[5]A RENSEIGNER'!B28),"",'[5]A RENSEIGNER'!B28)</f>
        <v>LEMONIER Thierry</v>
      </c>
      <c r="D18" s="107"/>
      <c r="E18" s="108"/>
      <c r="F18" s="109"/>
      <c r="G18" s="110">
        <f>IF(ISBLANK('[5]POULE DE 3 '!E36),"",'[5]POULE DE 3 '!E36)</f>
        <v>39</v>
      </c>
      <c r="H18" s="110"/>
      <c r="I18" s="110">
        <f>IF(ISBLANK('[5]POULE DE 3 '!F36),"",'[5]POULE DE 3 '!F36)</f>
        <v>33</v>
      </c>
      <c r="J18" s="110">
        <f>IF(ISBLANK('[5]POULE DE 3 '!E44),"",'[5]POULE DE 3 '!E44)</f>
        <v>35</v>
      </c>
      <c r="K18" s="110"/>
      <c r="L18" s="111">
        <f>IF(ISBLANK('[5]POULE DE 3 '!F44),"",'[5]POULE DE 3 '!F44)</f>
        <v>38</v>
      </c>
      <c r="M18" s="112">
        <f>IF('[5]POULE DE 3 '!R27=0,"",'[5]POULE DE 3 '!R27)</f>
        <v>74</v>
      </c>
      <c r="N18" s="113">
        <f>IF('[5]POULE DE 3 '!S27=0,"",'[5]POULE DE 3 '!S27)</f>
        <v>71</v>
      </c>
      <c r="O18" s="114"/>
      <c r="P18" s="115">
        <f>IF(ISERROR('[5]POULE DE 3 '!T27),"",'[5]POULE DE 3 '!T27)</f>
        <v>1.0422535211267605</v>
      </c>
      <c r="Q18" s="116">
        <f>IF(ISERROR('[5]POULE DE 3 '!W27),"",'[5]POULE DE 3 '!W27)</f>
        <v>0</v>
      </c>
      <c r="R18" s="117" t="str">
        <f>IF(ISERROR('[5]POULE DE 3 '!Y27),"",IF(ISBLANK('[5]A RENSEIGNER'!B28),"",IF('[5]POULE DE 3 '!Y27=1,'[5]POULE DE 3 '!Y27&amp;"er",'[5]POULE DE 3 '!Y27&amp;"ème")))</f>
        <v>3ème</v>
      </c>
      <c r="S18" s="118">
        <f>IF(ISERROR('[5]POULE DE 3 '!Z27),"",'[5]POULE DE 3 '!Z27)</f>
        <v>3</v>
      </c>
      <c r="T18" s="118">
        <f>IF(ISBLANK(C18),"",'[5]POULE DE 3 '!AG27)</f>
        <v>0</v>
      </c>
      <c r="U18" s="119">
        <f>IF(ISERROR('[5]POULE DE 3 '!AH27),"",'[5]POULE DE 3 '!AH27)</f>
        <v>3</v>
      </c>
      <c r="V18" s="92"/>
    </row>
    <row r="19" spans="2:22" ht="45" customHeight="1" x14ac:dyDescent="0.3">
      <c r="B19" s="91"/>
      <c r="C19" s="120" t="str">
        <f>'[5]A RENSEIGNER'!C28</f>
        <v>R1</v>
      </c>
      <c r="D19" s="121"/>
      <c r="E19" s="122"/>
      <c r="F19" s="123"/>
      <c r="G19" s="124"/>
      <c r="H19" s="124">
        <f>'[5]POULE DE 3 '!J36</f>
        <v>0</v>
      </c>
      <c r="I19" s="124"/>
      <c r="J19" s="124"/>
      <c r="K19" s="124">
        <f>'[5]POULE DE 3 '!J44</f>
        <v>0</v>
      </c>
      <c r="L19" s="125"/>
      <c r="M19" s="126" t="s">
        <v>130</v>
      </c>
      <c r="N19" s="127"/>
      <c r="O19" s="128" t="s">
        <v>131</v>
      </c>
      <c r="P19" s="129"/>
      <c r="Q19" s="116"/>
      <c r="R19" s="118"/>
      <c r="S19" s="118"/>
      <c r="T19" s="118"/>
      <c r="U19" s="119"/>
      <c r="V19" s="92"/>
    </row>
    <row r="20" spans="2:22" ht="45" customHeight="1" thickBot="1" x14ac:dyDescent="0.35">
      <c r="B20" s="91"/>
      <c r="C20" s="130" t="str">
        <f>'[5]A RENSEIGNER'!D28</f>
        <v>ABMA</v>
      </c>
      <c r="D20" s="131"/>
      <c r="E20" s="132"/>
      <c r="F20" s="133"/>
      <c r="G20" s="134">
        <f>+'[5]POULE DE 3 '!I36</f>
        <v>1.1818181818181819</v>
      </c>
      <c r="H20" s="135"/>
      <c r="I20" s="135">
        <f>IF(ISBLANK('[5]POULE DE 3 '!G36),"",'[5]POULE DE 3 '!G36)</f>
        <v>5</v>
      </c>
      <c r="J20" s="134">
        <f>+'[5]POULE DE 3 '!I44</f>
        <v>0.92105263157894735</v>
      </c>
      <c r="K20" s="135"/>
      <c r="L20" s="136">
        <f>IF(ISBLANK('[5]POULE DE 3 '!G44),"",'[5]POULE DE 3 '!G44)</f>
        <v>6</v>
      </c>
      <c r="M20" s="137" t="str">
        <f>IF('[5]POULE DE 3 '!U27=0,"",'[5]POULE DE 3 '!U27)</f>
        <v/>
      </c>
      <c r="N20" s="138"/>
      <c r="O20" s="139">
        <f>IF('[5]POULE DE 3 '!V27=0,"",'[5]POULE DE 3 '!V27)</f>
        <v>6</v>
      </c>
      <c r="P20" s="140"/>
      <c r="Q20" s="141"/>
      <c r="R20" s="142"/>
      <c r="S20" s="142"/>
      <c r="T20" s="142"/>
      <c r="U20" s="143"/>
      <c r="V20" s="92"/>
    </row>
    <row r="21" spans="2:22" ht="60.75" customHeight="1" thickTop="1" thickBot="1" x14ac:dyDescent="0.35">
      <c r="B21" s="91"/>
      <c r="C21" s="93" t="s">
        <v>121</v>
      </c>
      <c r="D21" s="94" t="str">
        <f>D17</f>
        <v>LEMONIER Thierry</v>
      </c>
      <c r="E21" s="94"/>
      <c r="F21" s="94"/>
      <c r="G21" s="95" t="str">
        <f>G17</f>
        <v>DAIRE Eric</v>
      </c>
      <c r="H21" s="95"/>
      <c r="I21" s="95"/>
      <c r="J21" s="96" t="str">
        <f>J17</f>
        <v>COKAL Recep</v>
      </c>
      <c r="K21" s="96"/>
      <c r="L21" s="97"/>
      <c r="M21" s="144" t="s">
        <v>122</v>
      </c>
      <c r="N21" s="145" t="s">
        <v>123</v>
      </c>
      <c r="O21" s="146"/>
      <c r="P21" s="147" t="s">
        <v>124</v>
      </c>
      <c r="Q21" s="102" t="s">
        <v>125</v>
      </c>
      <c r="R21" s="103" t="s">
        <v>126</v>
      </c>
      <c r="S21" s="104" t="s">
        <v>132</v>
      </c>
      <c r="T21" s="104" t="s">
        <v>128</v>
      </c>
      <c r="U21" s="105" t="s">
        <v>129</v>
      </c>
      <c r="V21" s="92"/>
    </row>
    <row r="22" spans="2:22" ht="43.95" customHeight="1" thickTop="1" x14ac:dyDescent="0.3">
      <c r="B22" s="91"/>
      <c r="C22" s="148" t="str">
        <f>IF(ISBLANK('[5]A RENSEIGNER'!B29),"",'[5]A RENSEIGNER'!B29)</f>
        <v>DAIRE Eric</v>
      </c>
      <c r="D22" s="149">
        <f>IF(ISBLANK('[5]POULE DE 3 '!E37),"",'[5]POULE DE 3 '!E37)</f>
        <v>50</v>
      </c>
      <c r="E22" s="149"/>
      <c r="F22" s="149">
        <f>IF(ISBLANK('[5]POULE DE 3 '!F37),"",'[5]POULE DE 3 '!F37)</f>
        <v>33</v>
      </c>
      <c r="G22" s="150"/>
      <c r="H22" s="151"/>
      <c r="I22" s="152"/>
      <c r="J22" s="149">
        <f>IF(ISBLANK('[5]POULE DE 3 '!E28),"",'[5]POULE DE 3 '!E28)</f>
        <v>50</v>
      </c>
      <c r="K22" s="149"/>
      <c r="L22" s="153">
        <f>IF(ISBLANK('[5]POULE DE 3 '!F28),"",'[5]POULE DE 3 '!F28)</f>
        <v>32</v>
      </c>
      <c r="M22" s="154">
        <f>IF('[5]POULE DE 3 '!R28=0,"",'[5]POULE DE 3 '!R28)</f>
        <v>100</v>
      </c>
      <c r="N22" s="155">
        <f>IF(ISERROR('[5]POULE DE 3 '!S28),"",'[5]POULE DE 3 '!S28)</f>
        <v>65</v>
      </c>
      <c r="O22" s="156"/>
      <c r="P22" s="157">
        <f>IF(ISERROR('[5]POULE DE 3 '!T28),"",'[5]POULE DE 3 '!T28)</f>
        <v>1.5384615384615385</v>
      </c>
      <c r="Q22" s="158">
        <f>IF(ISERROR('[5]POULE DE 3 '!W28),"",'[5]POULE DE 3 '!W28)</f>
        <v>4</v>
      </c>
      <c r="R22" s="159" t="str">
        <f>IF(ISERROR('[5]POULE DE 3 '!Y28),"",IF(ISBLANK('[5]A RENSEIGNER'!B29),"",IF('[5]POULE DE 3 '!Y28=1,'[5]POULE DE 3 '!Y28&amp;"er",'[5]POULE DE 3 '!Y28&amp;"ème")))</f>
        <v>1er</v>
      </c>
      <c r="S22" s="160">
        <f>IF(ISERROR('[5]POULE DE 3 '!Z28),"",'[5]POULE DE 3 '!Z28)</f>
        <v>8</v>
      </c>
      <c r="T22" s="160">
        <f>+'[5]POULE DE 3 '!AG28</f>
        <v>2</v>
      </c>
      <c r="U22" s="161">
        <f>IF(ISERROR('[5]POULE DE 3 '!AH28),"",'[5]POULE DE 3 '!AH28)</f>
        <v>10</v>
      </c>
      <c r="V22" s="92"/>
    </row>
    <row r="23" spans="2:22" ht="43.95" customHeight="1" x14ac:dyDescent="0.3">
      <c r="B23" s="91"/>
      <c r="C23" s="162" t="str">
        <f>'[5]A RENSEIGNER'!C29</f>
        <v>R1</v>
      </c>
      <c r="D23" s="163"/>
      <c r="E23" s="163">
        <f>'[5]POULE DE 3 '!J37</f>
        <v>2</v>
      </c>
      <c r="F23" s="163"/>
      <c r="G23" s="164"/>
      <c r="H23" s="165"/>
      <c r="I23" s="166"/>
      <c r="J23" s="163"/>
      <c r="K23" s="163">
        <f>'[5]POULE DE 3 '!J28</f>
        <v>2</v>
      </c>
      <c r="L23" s="167"/>
      <c r="M23" s="168" t="s">
        <v>130</v>
      </c>
      <c r="N23" s="169"/>
      <c r="O23" s="170"/>
      <c r="P23" s="171" t="s">
        <v>131</v>
      </c>
      <c r="Q23" s="158"/>
      <c r="R23" s="160"/>
      <c r="S23" s="160"/>
      <c r="T23" s="160"/>
      <c r="U23" s="161"/>
      <c r="V23" s="92"/>
    </row>
    <row r="24" spans="2:22" ht="43.95" customHeight="1" thickBot="1" x14ac:dyDescent="0.35">
      <c r="B24" s="91"/>
      <c r="C24" s="172" t="str">
        <f>'[5]A RENSEIGNER'!D29</f>
        <v>ABASM</v>
      </c>
      <c r="D24" s="173">
        <f>+'[5]POULE DE 3 '!I37</f>
        <v>1.5151515151515151</v>
      </c>
      <c r="E24" s="174"/>
      <c r="F24" s="174">
        <f>IF(ISBLANK('[5]POULE DE 3 '!G37),"",'[5]POULE DE 3 '!G37)</f>
        <v>6</v>
      </c>
      <c r="G24" s="175"/>
      <c r="H24" s="176"/>
      <c r="I24" s="177"/>
      <c r="J24" s="173">
        <f>+'[5]POULE DE 3 '!I28</f>
        <v>1.5625</v>
      </c>
      <c r="K24" s="174"/>
      <c r="L24" s="178">
        <f>IF(ISBLANK('[5]POULE DE 3 '!G28),"",'[5]POULE DE 3 '!G28)</f>
        <v>7</v>
      </c>
      <c r="M24" s="179">
        <f>IF('[5]POULE DE 3 '!U28=0,"",'[5]POULE DE 3 '!U28)</f>
        <v>1.5625</v>
      </c>
      <c r="N24" s="180"/>
      <c r="O24" s="181">
        <f>IF('[5]POULE DE 3 '!V28=0,"",'[5]POULE DE 3 '!V28)</f>
        <v>7</v>
      </c>
      <c r="P24" s="182"/>
      <c r="Q24" s="183"/>
      <c r="R24" s="184"/>
      <c r="S24" s="184"/>
      <c r="T24" s="184"/>
      <c r="U24" s="185"/>
      <c r="V24" s="92"/>
    </row>
    <row r="25" spans="2:22" ht="60.75" customHeight="1" thickTop="1" thickBot="1" x14ac:dyDescent="0.35">
      <c r="B25" s="91"/>
      <c r="C25" s="93" t="s">
        <v>121</v>
      </c>
      <c r="D25" s="94" t="str">
        <f>$D$21</f>
        <v>LEMONIER Thierry</v>
      </c>
      <c r="E25" s="94"/>
      <c r="F25" s="94"/>
      <c r="G25" s="95" t="str">
        <f>$G$21</f>
        <v>DAIRE Eric</v>
      </c>
      <c r="H25" s="95"/>
      <c r="I25" s="95"/>
      <c r="J25" s="96" t="str">
        <f>$J$21</f>
        <v>COKAL Recep</v>
      </c>
      <c r="K25" s="96"/>
      <c r="L25" s="97"/>
      <c r="M25" s="186" t="s">
        <v>122</v>
      </c>
      <c r="N25" s="187" t="s">
        <v>123</v>
      </c>
      <c r="O25" s="188"/>
      <c r="P25" s="189" t="s">
        <v>124</v>
      </c>
      <c r="Q25" s="102" t="s">
        <v>125</v>
      </c>
      <c r="R25" s="103" t="s">
        <v>126</v>
      </c>
      <c r="S25" s="104" t="s">
        <v>132</v>
      </c>
      <c r="T25" s="104" t="s">
        <v>128</v>
      </c>
      <c r="U25" s="105" t="s">
        <v>129</v>
      </c>
      <c r="V25" s="92"/>
    </row>
    <row r="26" spans="2:22" ht="46.95" customHeight="1" thickTop="1" x14ac:dyDescent="0.3">
      <c r="B26" s="91"/>
      <c r="C26" s="190" t="str">
        <f>IF(ISBLANK('[5]A RENSEIGNER'!B30),"",'[5]A RENSEIGNER'!B30)</f>
        <v>COKAL Recep</v>
      </c>
      <c r="D26" s="191">
        <f>IF(ISBLANK('[5]POULE DE 3 '!E46),"",'[5]POULE DE 3 '!E46)</f>
        <v>50</v>
      </c>
      <c r="E26" s="191"/>
      <c r="F26" s="191">
        <f>+'[5]POULE DE 3 '!F46</f>
        <v>38</v>
      </c>
      <c r="G26" s="191">
        <f>IF(ISBLANK('[5]POULE DE 3 '!E29),"",'[5]POULE DE 3 '!E29)</f>
        <v>30</v>
      </c>
      <c r="H26" s="191"/>
      <c r="I26" s="191">
        <f>+'[5]POULE DE 3 '!F29</f>
        <v>32</v>
      </c>
      <c r="J26" s="192"/>
      <c r="K26" s="193"/>
      <c r="L26" s="194"/>
      <c r="M26" s="195">
        <f>IF('[5]POULE DE 3 '!R29=0,"",'[5]POULE DE 3 '!R29)</f>
        <v>80</v>
      </c>
      <c r="N26" s="196">
        <f>IF(ISERROR('[5]POULE DE 3 '!S29),"",'[5]POULE DE 3 '!S29)</f>
        <v>70</v>
      </c>
      <c r="O26" s="197"/>
      <c r="P26" s="198">
        <f>IF(ISERROR('[5]POULE DE 3 '!T29),"",'[5]POULE DE 3 '!T29)</f>
        <v>1.1428571428571428</v>
      </c>
      <c r="Q26" s="199">
        <f>IF(ISERROR('[5]POULE DE 3 '!W29),"",'[5]POULE DE 3 '!W29)</f>
        <v>2</v>
      </c>
      <c r="R26" s="200" t="str">
        <f>IF(ISERROR('[5]POULE DE 3 '!Y29),"",IF(ISBLANK('[5]A RENSEIGNER'!B30),"",IF('[5]POULE DE 3 '!Y29=1,'[5]POULE DE 3 '!Y29&amp;"er",'[5]POULE DE 3 '!Y29&amp;"ème")))</f>
        <v>2ème</v>
      </c>
      <c r="S26" s="201">
        <f>IF(ISERROR('[5]POULE DE 3 '!Z29),"",'[5]POULE DE 3 '!Z29)</f>
        <v>5</v>
      </c>
      <c r="T26" s="201">
        <f>+'[5]POULE DE 3 '!AG29</f>
        <v>1</v>
      </c>
      <c r="U26" s="202">
        <f>IF(ISERROR('[5]POULE DE 3 '!AH29),"",'[5]POULE DE 3 '!AH29)</f>
        <v>6</v>
      </c>
      <c r="V26" s="92"/>
    </row>
    <row r="27" spans="2:22" ht="46.95" customHeight="1" x14ac:dyDescent="0.3">
      <c r="B27" s="91"/>
      <c r="C27" s="203" t="str">
        <f>'[5]A RENSEIGNER'!C30</f>
        <v>R1</v>
      </c>
      <c r="D27" s="204"/>
      <c r="E27" s="204">
        <f>'[5]POULE DE 3 '!J46</f>
        <v>2</v>
      </c>
      <c r="F27" s="204"/>
      <c r="G27" s="204"/>
      <c r="H27" s="204">
        <f>'[5]POULE DE 3 '!J29</f>
        <v>0</v>
      </c>
      <c r="I27" s="204"/>
      <c r="J27" s="205"/>
      <c r="K27" s="206"/>
      <c r="L27" s="207"/>
      <c r="M27" s="208" t="s">
        <v>130</v>
      </c>
      <c r="N27" s="209"/>
      <c r="O27" s="210" t="s">
        <v>131</v>
      </c>
      <c r="P27" s="211"/>
      <c r="Q27" s="199"/>
      <c r="R27" s="201"/>
      <c r="S27" s="201"/>
      <c r="T27" s="201"/>
      <c r="U27" s="202"/>
      <c r="V27" s="92"/>
    </row>
    <row r="28" spans="2:22" ht="46.95" customHeight="1" thickBot="1" x14ac:dyDescent="0.35">
      <c r="B28" s="91"/>
      <c r="C28" s="212" t="str">
        <f>'[5]A RENSEIGNER'!D30</f>
        <v>ABASM</v>
      </c>
      <c r="D28" s="213">
        <f>+'[5]POULE DE 3 '!I46</f>
        <v>1.3157894736842106</v>
      </c>
      <c r="E28" s="214"/>
      <c r="F28" s="214">
        <f>IF(ISBLANK('[5]POULE DE 3 '!G46),"",'[5]POULE DE 3 '!G46)</f>
        <v>7</v>
      </c>
      <c r="G28" s="213">
        <f>+'[5]POULE DE 3 '!I29</f>
        <v>0.9375</v>
      </c>
      <c r="H28" s="214"/>
      <c r="I28" s="214">
        <f>IF(ISBLANK('[5]POULE DE 3 '!G29),"",'[5]POULE DE 3 '!G29)</f>
        <v>5</v>
      </c>
      <c r="J28" s="215"/>
      <c r="K28" s="216"/>
      <c r="L28" s="217"/>
      <c r="M28" s="218">
        <f>IF('[5]POULE DE 3 '!U29=0,"",'[5]POULE DE 3 '!U29)</f>
        <v>1.3157894736842106</v>
      </c>
      <c r="N28" s="219"/>
      <c r="O28" s="220">
        <f>IF('[5]POULE DE 3 '!V29=0,"",'[5]POULE DE 3 '!V29)</f>
        <v>7</v>
      </c>
      <c r="P28" s="221"/>
      <c r="Q28" s="222"/>
      <c r="R28" s="223"/>
      <c r="S28" s="223"/>
      <c r="T28" s="223"/>
      <c r="U28" s="224"/>
      <c r="V28" s="92"/>
    </row>
    <row r="29" spans="2:22" ht="16.2" thickTop="1" x14ac:dyDescent="0.3">
      <c r="B29" s="91"/>
      <c r="C29" s="5"/>
      <c r="D29" s="73"/>
      <c r="E29" s="73"/>
      <c r="F29" s="73"/>
      <c r="G29" s="73"/>
      <c r="H29" s="73"/>
      <c r="I29" s="73"/>
      <c r="J29" s="73"/>
      <c r="K29" s="73"/>
      <c r="L29" s="73"/>
      <c r="M29" s="5"/>
      <c r="N29" s="5"/>
      <c r="O29" s="5"/>
      <c r="P29" s="2"/>
      <c r="Q29" s="2"/>
      <c r="R29" s="2"/>
      <c r="S29" s="2"/>
      <c r="T29" s="2"/>
      <c r="U29" s="2"/>
      <c r="V29" s="92"/>
    </row>
    <row r="30" spans="2:22" ht="16.2" thickBot="1" x14ac:dyDescent="0.35">
      <c r="B30" s="225"/>
      <c r="C30" s="226"/>
      <c r="D30" s="227"/>
      <c r="E30" s="227"/>
      <c r="F30" s="227"/>
      <c r="G30" s="227"/>
      <c r="H30" s="227"/>
      <c r="I30" s="227"/>
      <c r="J30" s="227"/>
      <c r="K30" s="227"/>
      <c r="L30" s="227"/>
      <c r="M30" s="226"/>
      <c r="N30" s="226"/>
      <c r="O30" s="226"/>
      <c r="P30" s="228"/>
      <c r="Q30" s="228"/>
      <c r="R30" s="228"/>
      <c r="S30" s="228"/>
      <c r="T30" s="228"/>
      <c r="U30" s="228"/>
      <c r="V30" s="229"/>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32" priority="6" operator="equal">
      <formula>0</formula>
    </cfRule>
    <cfRule type="cellIs" dxfId="31" priority="7" operator="equal">
      <formula>2</formula>
    </cfRule>
    <cfRule type="cellIs" dxfId="30" priority="8" operator="equal">
      <formula>1</formula>
    </cfRule>
  </conditionalFormatting>
  <conditionalFormatting sqref="H19 K19 K23 E23 E27 H27">
    <cfRule type="containsErrors" dxfId="29" priority="5">
      <formula>ISERROR(E19)</formula>
    </cfRule>
  </conditionalFormatting>
  <conditionalFormatting sqref="C18">
    <cfRule type="expression" dxfId="28" priority="4">
      <formula>$R$18="1er"</formula>
    </cfRule>
  </conditionalFormatting>
  <conditionalFormatting sqref="R22:R24 R18:R20 R26:R28">
    <cfRule type="containsText" dxfId="27" priority="3" operator="containsText" text="1er">
      <formula>NOT(ISERROR(SEARCH("1er",R18)))</formula>
    </cfRule>
  </conditionalFormatting>
  <conditionalFormatting sqref="C22">
    <cfRule type="expression" dxfId="26" priority="2">
      <formula>$R$22="1er"</formula>
    </cfRule>
  </conditionalFormatting>
  <conditionalFormatting sqref="C26">
    <cfRule type="expression" dxfId="25"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6B9D-CDC6-483A-B574-7326BA483FEB}">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4"/>
    <col min="2" max="2" width="5.21875" style="74" customWidth="1"/>
    <col min="3" max="3" width="29.44140625" style="74" customWidth="1"/>
    <col min="4" max="4" width="12.109375" style="74" customWidth="1"/>
    <col min="5" max="6" width="9.109375" style="74" customWidth="1"/>
    <col min="7" max="7" width="11.6640625" style="74" customWidth="1"/>
    <col min="8" max="8" width="9.44140625" style="74" customWidth="1"/>
    <col min="9" max="9" width="9.109375" style="74" customWidth="1"/>
    <col min="10" max="10" width="11.21875" style="74" customWidth="1"/>
    <col min="11" max="12" width="9.109375" style="74" customWidth="1"/>
    <col min="13" max="13" width="15.21875" style="74" customWidth="1"/>
    <col min="14" max="15" width="10" style="74" customWidth="1"/>
    <col min="16" max="16" width="20.77734375" style="74" customWidth="1"/>
    <col min="17" max="17" width="17.44140625" style="74" customWidth="1"/>
    <col min="18" max="18" width="14.44140625" style="74" customWidth="1"/>
    <col min="19" max="19" width="19.44140625" style="74" customWidth="1"/>
    <col min="20" max="20" width="15.77734375" style="74" customWidth="1"/>
    <col min="21" max="21" width="14.44140625" style="74" customWidth="1"/>
    <col min="22" max="22" width="6.109375" style="74" customWidth="1"/>
    <col min="23" max="16384" width="11.5546875" style="74"/>
  </cols>
  <sheetData>
    <row r="1" spans="2:22" ht="70.95" customHeight="1" thickBot="1" x14ac:dyDescent="0.35">
      <c r="B1" s="2"/>
      <c r="C1" s="5"/>
      <c r="D1" s="73"/>
      <c r="E1" s="73"/>
      <c r="F1" s="73"/>
      <c r="G1" s="73"/>
      <c r="H1" s="73"/>
      <c r="I1" s="73"/>
      <c r="J1" s="73"/>
      <c r="K1" s="73"/>
      <c r="L1" s="73"/>
      <c r="M1" s="5"/>
      <c r="N1" s="5"/>
      <c r="O1" s="5"/>
      <c r="P1" s="2"/>
      <c r="Q1" s="2"/>
      <c r="R1" s="2"/>
      <c r="S1" s="2"/>
      <c r="T1" s="2"/>
      <c r="U1" s="2"/>
      <c r="V1" s="2"/>
    </row>
    <row r="2" spans="2:22" ht="16.2" thickTop="1" x14ac:dyDescent="0.3">
      <c r="B2" s="75"/>
      <c r="C2" s="76"/>
      <c r="D2" s="77"/>
      <c r="E2" s="77"/>
      <c r="F2" s="77"/>
      <c r="G2" s="77"/>
      <c r="H2" s="77"/>
      <c r="I2" s="77"/>
      <c r="J2" s="77"/>
      <c r="K2" s="77"/>
      <c r="L2" s="77"/>
      <c r="M2" s="76"/>
      <c r="N2" s="76"/>
      <c r="O2" s="76"/>
      <c r="P2" s="78"/>
      <c r="Q2" s="78"/>
      <c r="R2" s="78"/>
      <c r="S2" s="78"/>
      <c r="T2" s="78"/>
      <c r="U2" s="78"/>
      <c r="V2" s="79"/>
    </row>
    <row r="3" spans="2:22" ht="36.6" x14ac:dyDescent="0.5">
      <c r="B3" s="80"/>
      <c r="C3" s="81">
        <f>'[4]A RENSEIGNER'!$C$11</f>
        <v>44535</v>
      </c>
      <c r="D3" s="81"/>
      <c r="E3" s="81"/>
      <c r="F3" s="81"/>
      <c r="G3" s="81"/>
      <c r="H3" s="81"/>
      <c r="I3" s="81"/>
      <c r="J3" s="81"/>
      <c r="K3" s="81"/>
      <c r="L3" s="81"/>
      <c r="M3" s="81"/>
      <c r="N3" s="81"/>
      <c r="O3" s="81"/>
      <c r="P3" s="81"/>
      <c r="Q3" s="81"/>
      <c r="R3" s="81"/>
      <c r="S3" s="81"/>
      <c r="T3" s="81"/>
      <c r="U3" s="81"/>
      <c r="V3" s="82"/>
    </row>
    <row r="4" spans="2:22" ht="31.2" x14ac:dyDescent="0.6">
      <c r="B4" s="80"/>
      <c r="C4" s="83"/>
      <c r="D4" s="84"/>
      <c r="E4" s="84"/>
      <c r="F4" s="84"/>
      <c r="G4" s="84"/>
      <c r="H4" s="84"/>
      <c r="I4" s="84"/>
      <c r="J4" s="84"/>
      <c r="K4" s="84"/>
      <c r="L4" s="84"/>
      <c r="M4" s="83"/>
      <c r="N4" s="83"/>
      <c r="O4" s="83"/>
      <c r="P4" s="85"/>
      <c r="Q4" s="85"/>
      <c r="R4" s="85"/>
      <c r="S4" s="85"/>
      <c r="T4" s="86"/>
      <c r="U4" s="86"/>
      <c r="V4" s="82"/>
    </row>
    <row r="5" spans="2:22" ht="36.6" x14ac:dyDescent="0.5">
      <c r="B5" s="80"/>
      <c r="C5" s="87" t="str">
        <f>'[4]A RENSEIGNER'!$C$12</f>
        <v>ABASM</v>
      </c>
      <c r="D5" s="87"/>
      <c r="E5" s="87"/>
      <c r="F5" s="87"/>
      <c r="G5" s="87"/>
      <c r="H5" s="87"/>
      <c r="I5" s="87"/>
      <c r="J5" s="87"/>
      <c r="K5" s="87"/>
      <c r="L5" s="87"/>
      <c r="M5" s="87"/>
      <c r="N5" s="87"/>
      <c r="O5" s="87"/>
      <c r="P5" s="87"/>
      <c r="Q5" s="87"/>
      <c r="R5" s="87"/>
      <c r="S5" s="87"/>
      <c r="T5" s="87"/>
      <c r="U5" s="87"/>
      <c r="V5" s="82"/>
    </row>
    <row r="6" spans="2:22" ht="31.2" x14ac:dyDescent="0.6">
      <c r="B6" s="80"/>
      <c r="C6" s="83"/>
      <c r="D6" s="84"/>
      <c r="E6" s="84"/>
      <c r="F6" s="84"/>
      <c r="G6" s="84"/>
      <c r="H6" s="84"/>
      <c r="I6" s="84"/>
      <c r="J6" s="84"/>
      <c r="K6" s="84"/>
      <c r="L6" s="84"/>
      <c r="M6" s="83"/>
      <c r="N6" s="83"/>
      <c r="O6" s="83"/>
      <c r="P6" s="85"/>
      <c r="Q6" s="85"/>
      <c r="R6" s="85"/>
      <c r="S6" s="85"/>
      <c r="T6" s="86"/>
      <c r="U6" s="86"/>
      <c r="V6" s="82"/>
    </row>
    <row r="7" spans="2:22" ht="36.6" x14ac:dyDescent="0.5">
      <c r="B7" s="80"/>
      <c r="C7" s="87" t="str">
        <f>"MODE DE JEU"&amp;"  "&amp;'[4]A RENSEIGNER'!$C$16</f>
        <v>MODE DE JEU  BANDE</v>
      </c>
      <c r="D7" s="87"/>
      <c r="E7" s="87"/>
      <c r="F7" s="87"/>
      <c r="G7" s="87"/>
      <c r="H7" s="87"/>
      <c r="I7" s="87"/>
      <c r="J7" s="87"/>
      <c r="K7" s="87"/>
      <c r="L7" s="87"/>
      <c r="M7" s="87"/>
      <c r="N7" s="87"/>
      <c r="O7" s="87"/>
      <c r="P7" s="87"/>
      <c r="Q7" s="87"/>
      <c r="R7" s="87"/>
      <c r="S7" s="87"/>
      <c r="T7" s="87"/>
      <c r="U7" s="87"/>
      <c r="V7" s="82"/>
    </row>
    <row r="8" spans="2:22" ht="31.2" x14ac:dyDescent="0.6">
      <c r="B8" s="80"/>
      <c r="C8" s="83"/>
      <c r="D8" s="83"/>
      <c r="E8" s="83"/>
      <c r="F8" s="83"/>
      <c r="G8" s="83"/>
      <c r="H8" s="83"/>
      <c r="I8" s="83"/>
      <c r="J8" s="83"/>
      <c r="K8" s="83"/>
      <c r="L8" s="83"/>
      <c r="M8" s="83"/>
      <c r="N8" s="83"/>
      <c r="O8" s="83"/>
      <c r="P8" s="83"/>
      <c r="Q8" s="83"/>
      <c r="R8" s="83"/>
      <c r="S8" s="85"/>
      <c r="T8" s="86"/>
      <c r="U8" s="86"/>
      <c r="V8" s="82"/>
    </row>
    <row r="9" spans="2:22" ht="36.6" x14ac:dyDescent="0.5">
      <c r="B9" s="80"/>
      <c r="C9" s="87" t="str">
        <f>"CATEGORIE"&amp;"  "&amp;'[4]A RENSEIGNER'!$C$17</f>
        <v>CATEGORIE  R1</v>
      </c>
      <c r="D9" s="87"/>
      <c r="E9" s="87"/>
      <c r="F9" s="87"/>
      <c r="G9" s="87"/>
      <c r="H9" s="87"/>
      <c r="I9" s="87"/>
      <c r="J9" s="87"/>
      <c r="K9" s="87"/>
      <c r="L9" s="87"/>
      <c r="M9" s="87"/>
      <c r="N9" s="87"/>
      <c r="O9" s="87"/>
      <c r="P9" s="87"/>
      <c r="Q9" s="87"/>
      <c r="R9" s="87"/>
      <c r="S9" s="87"/>
      <c r="T9" s="87"/>
      <c r="U9" s="87"/>
      <c r="V9" s="88"/>
    </row>
    <row r="10" spans="2:22" ht="31.2" x14ac:dyDescent="0.3">
      <c r="B10" s="89"/>
      <c r="C10" s="83"/>
      <c r="D10" s="83"/>
      <c r="E10" s="83"/>
      <c r="F10" s="83"/>
      <c r="G10" s="83"/>
      <c r="H10" s="83"/>
      <c r="I10" s="83"/>
      <c r="J10" s="83"/>
      <c r="K10" s="83"/>
      <c r="L10" s="83"/>
      <c r="M10" s="83"/>
      <c r="N10" s="83"/>
      <c r="O10" s="83"/>
      <c r="P10" s="83"/>
      <c r="Q10" s="83"/>
      <c r="R10" s="83"/>
      <c r="S10" s="83"/>
      <c r="T10" s="90"/>
      <c r="U10" s="90"/>
      <c r="V10" s="88"/>
    </row>
    <row r="11" spans="2:22" ht="36.6" x14ac:dyDescent="0.5">
      <c r="B11" s="80"/>
      <c r="C11" s="87" t="str">
        <f>"TOURNOI N°"&amp;"  "&amp;'[4]A RENSEIGNER'!$C$14</f>
        <v>TOURNOI N°  1</v>
      </c>
      <c r="D11" s="87"/>
      <c r="E11" s="87"/>
      <c r="F11" s="87"/>
      <c r="G11" s="87"/>
      <c r="H11" s="87"/>
      <c r="I11" s="87"/>
      <c r="J11" s="87"/>
      <c r="K11" s="87"/>
      <c r="L11" s="87"/>
      <c r="M11" s="87"/>
      <c r="N11" s="87"/>
      <c r="O11" s="87"/>
      <c r="P11" s="87"/>
      <c r="Q11" s="87"/>
      <c r="R11" s="87"/>
      <c r="S11" s="87"/>
      <c r="T11" s="87"/>
      <c r="U11" s="87"/>
      <c r="V11" s="82"/>
    </row>
    <row r="12" spans="2:22" ht="31.2" x14ac:dyDescent="0.6">
      <c r="B12" s="80"/>
      <c r="C12" s="83"/>
      <c r="D12" s="84"/>
      <c r="E12" s="84"/>
      <c r="F12" s="84"/>
      <c r="G12" s="84"/>
      <c r="H12" s="84"/>
      <c r="I12" s="84"/>
      <c r="J12" s="84"/>
      <c r="K12" s="84"/>
      <c r="L12" s="84"/>
      <c r="M12" s="83"/>
      <c r="N12" s="83"/>
      <c r="O12" s="83"/>
      <c r="P12" s="85"/>
      <c r="Q12" s="85"/>
      <c r="R12" s="85"/>
      <c r="S12" s="85"/>
      <c r="T12" s="86"/>
      <c r="U12" s="86"/>
      <c r="V12" s="82"/>
    </row>
    <row r="13" spans="2:22" ht="36.6" x14ac:dyDescent="0.5">
      <c r="B13" s="80"/>
      <c r="C13" s="87" t="str">
        <f>"POULE n°"&amp;"  "&amp;'[4]A RENSEIGNER'!$C$15</f>
        <v>POULE n°  1</v>
      </c>
      <c r="D13" s="87"/>
      <c r="E13" s="87"/>
      <c r="F13" s="87"/>
      <c r="G13" s="87"/>
      <c r="H13" s="87"/>
      <c r="I13" s="87"/>
      <c r="J13" s="87"/>
      <c r="K13" s="87"/>
      <c r="L13" s="87"/>
      <c r="M13" s="87"/>
      <c r="N13" s="87"/>
      <c r="O13" s="87"/>
      <c r="P13" s="87"/>
      <c r="Q13" s="87"/>
      <c r="R13" s="87"/>
      <c r="S13" s="87"/>
      <c r="T13" s="87"/>
      <c r="U13" s="87"/>
      <c r="V13" s="82"/>
    </row>
    <row r="14" spans="2:22" ht="31.2" x14ac:dyDescent="0.6">
      <c r="B14" s="80"/>
      <c r="C14" s="83"/>
      <c r="D14" s="83"/>
      <c r="E14" s="83"/>
      <c r="F14" s="83"/>
      <c r="G14" s="83"/>
      <c r="H14" s="83"/>
      <c r="I14" s="83"/>
      <c r="J14" s="83"/>
      <c r="K14" s="83"/>
      <c r="L14" s="83"/>
      <c r="M14" s="83"/>
      <c r="N14" s="83"/>
      <c r="O14" s="83"/>
      <c r="P14" s="83"/>
      <c r="Q14" s="83"/>
      <c r="R14" s="83"/>
      <c r="S14" s="85"/>
      <c r="T14" s="86"/>
      <c r="U14" s="86"/>
      <c r="V14" s="82"/>
    </row>
    <row r="15" spans="2:22" ht="36.6" x14ac:dyDescent="0.5">
      <c r="B15" s="80"/>
      <c r="C15" s="87" t="s">
        <v>120</v>
      </c>
      <c r="D15" s="87"/>
      <c r="E15" s="87"/>
      <c r="F15" s="87"/>
      <c r="G15" s="87"/>
      <c r="H15" s="87"/>
      <c r="I15" s="87"/>
      <c r="J15" s="87"/>
      <c r="K15" s="87"/>
      <c r="L15" s="87"/>
      <c r="M15" s="87"/>
      <c r="N15" s="87"/>
      <c r="O15" s="87"/>
      <c r="P15" s="87"/>
      <c r="Q15" s="87"/>
      <c r="R15" s="87"/>
      <c r="S15" s="87"/>
      <c r="T15" s="87"/>
      <c r="U15" s="87"/>
      <c r="V15" s="82"/>
    </row>
    <row r="16" spans="2:22" ht="16.2" thickBot="1" x14ac:dyDescent="0.35">
      <c r="B16" s="91"/>
      <c r="C16" s="5"/>
      <c r="D16" s="73"/>
      <c r="E16" s="73"/>
      <c r="F16" s="73"/>
      <c r="G16" s="73"/>
      <c r="H16" s="73"/>
      <c r="I16" s="73"/>
      <c r="J16" s="73"/>
      <c r="K16" s="73"/>
      <c r="L16" s="73"/>
      <c r="M16" s="5"/>
      <c r="N16" s="5"/>
      <c r="O16" s="5"/>
      <c r="P16" s="2"/>
      <c r="Q16" s="2"/>
      <c r="R16" s="2"/>
      <c r="S16" s="2"/>
      <c r="T16" s="2"/>
      <c r="U16" s="2"/>
      <c r="V16" s="92"/>
    </row>
    <row r="17" spans="2:22" ht="60.75" customHeight="1" thickTop="1" thickBot="1" x14ac:dyDescent="0.35">
      <c r="B17" s="91"/>
      <c r="C17" s="93" t="s">
        <v>121</v>
      </c>
      <c r="D17" s="94" t="str">
        <f>C18</f>
        <v>BOISSET Jean-Pierre</v>
      </c>
      <c r="E17" s="94"/>
      <c r="F17" s="94"/>
      <c r="G17" s="95" t="str">
        <f>C22</f>
        <v>MA PHUOC Bich</v>
      </c>
      <c r="H17" s="95"/>
      <c r="I17" s="95"/>
      <c r="J17" s="96" t="str">
        <f>C26</f>
        <v>DOUSSOT Pierre</v>
      </c>
      <c r="K17" s="96"/>
      <c r="L17" s="97"/>
      <c r="M17" s="98" t="s">
        <v>122</v>
      </c>
      <c r="N17" s="99" t="s">
        <v>123</v>
      </c>
      <c r="O17" s="100"/>
      <c r="P17" s="101" t="s">
        <v>124</v>
      </c>
      <c r="Q17" s="102" t="s">
        <v>125</v>
      </c>
      <c r="R17" s="103" t="s">
        <v>126</v>
      </c>
      <c r="S17" s="104" t="s">
        <v>127</v>
      </c>
      <c r="T17" s="104" t="s">
        <v>128</v>
      </c>
      <c r="U17" s="105" t="s">
        <v>129</v>
      </c>
      <c r="V17" s="92"/>
    </row>
    <row r="18" spans="2:22" ht="45" customHeight="1" thickTop="1" x14ac:dyDescent="0.3">
      <c r="B18" s="91"/>
      <c r="C18" s="106" t="str">
        <f>IF(ISBLANK('[4]A RENSEIGNER'!B28),"",'[4]A RENSEIGNER'!B28)</f>
        <v>BOISSET Jean-Pierre</v>
      </c>
      <c r="D18" s="107"/>
      <c r="E18" s="108"/>
      <c r="F18" s="109"/>
      <c r="G18" s="110">
        <f>IF(ISBLANK('[4]POULE DE 3 '!E36),"",'[4]POULE DE 3 '!E36)</f>
        <v>35</v>
      </c>
      <c r="H18" s="110"/>
      <c r="I18" s="110">
        <f>IF(ISBLANK('[4]POULE DE 3 '!F36),"",'[4]POULE DE 3 '!F36)</f>
        <v>40</v>
      </c>
      <c r="J18" s="110">
        <f>IF(ISBLANK('[4]POULE DE 3 '!E44),"",'[4]POULE DE 3 '!E44)</f>
        <v>25</v>
      </c>
      <c r="K18" s="110"/>
      <c r="L18" s="111">
        <f>IF(ISBLANK('[4]POULE DE 3 '!F44),"",'[4]POULE DE 3 '!F44)</f>
        <v>29</v>
      </c>
      <c r="M18" s="112">
        <f>IF('[4]POULE DE 3 '!R27=0,"",'[4]POULE DE 3 '!R27)</f>
        <v>60</v>
      </c>
      <c r="N18" s="113">
        <f>IF('[4]POULE DE 3 '!S27=0,"",'[4]POULE DE 3 '!S27)</f>
        <v>69</v>
      </c>
      <c r="O18" s="114"/>
      <c r="P18" s="115">
        <f>IF(ISERROR('[4]POULE DE 3 '!T27),"",'[4]POULE DE 3 '!T27)</f>
        <v>0.86956521739130432</v>
      </c>
      <c r="Q18" s="116">
        <f>IF(ISERROR('[4]POULE DE 3 '!W27),"",'[4]POULE DE 3 '!W27)</f>
        <v>0</v>
      </c>
      <c r="R18" s="117" t="str">
        <f>IF(ISERROR('[4]POULE DE 3 '!Y27),"",IF(ISBLANK('[4]A RENSEIGNER'!B28),"",IF('[4]POULE DE 3 '!Y27=1,'[4]POULE DE 3 '!Y27&amp;"er",'[4]POULE DE 3 '!Y27&amp;"ème")))</f>
        <v>3ème</v>
      </c>
      <c r="S18" s="118">
        <f>IF(ISERROR('[4]POULE DE 3 '!Z27),"",'[4]POULE DE 3 '!Z27)</f>
        <v>3</v>
      </c>
      <c r="T18" s="118">
        <f>IF(ISBLANK(C18),"",'[4]POULE DE 3 '!AG27)</f>
        <v>0</v>
      </c>
      <c r="U18" s="119">
        <f>IF(ISERROR('[4]POULE DE 3 '!AH27),"",'[4]POULE DE 3 '!AH27)</f>
        <v>3</v>
      </c>
      <c r="V18" s="92"/>
    </row>
    <row r="19" spans="2:22" ht="45" customHeight="1" x14ac:dyDescent="0.3">
      <c r="B19" s="91"/>
      <c r="C19" s="120" t="str">
        <f>'[4]A RENSEIGNER'!C28</f>
        <v>R1</v>
      </c>
      <c r="D19" s="121"/>
      <c r="E19" s="122"/>
      <c r="F19" s="123"/>
      <c r="G19" s="124"/>
      <c r="H19" s="124">
        <f>'[4]POULE DE 3 '!J36</f>
        <v>0</v>
      </c>
      <c r="I19" s="124"/>
      <c r="J19" s="124"/>
      <c r="K19" s="124">
        <f>'[4]POULE DE 3 '!J44</f>
        <v>0</v>
      </c>
      <c r="L19" s="125"/>
      <c r="M19" s="126" t="s">
        <v>130</v>
      </c>
      <c r="N19" s="127"/>
      <c r="O19" s="128" t="s">
        <v>131</v>
      </c>
      <c r="P19" s="129"/>
      <c r="Q19" s="116"/>
      <c r="R19" s="118"/>
      <c r="S19" s="118"/>
      <c r="T19" s="118"/>
      <c r="U19" s="119"/>
      <c r="V19" s="92"/>
    </row>
    <row r="20" spans="2:22" ht="45" customHeight="1" thickBot="1" x14ac:dyDescent="0.35">
      <c r="B20" s="91"/>
      <c r="C20" s="130" t="str">
        <f>'[4]A RENSEIGNER'!D28</f>
        <v>ABASM</v>
      </c>
      <c r="D20" s="131"/>
      <c r="E20" s="132"/>
      <c r="F20" s="133"/>
      <c r="G20" s="134">
        <f>+'[4]POULE DE 3 '!I36</f>
        <v>0.875</v>
      </c>
      <c r="H20" s="135"/>
      <c r="I20" s="135">
        <f>IF(ISBLANK('[4]POULE DE 3 '!G36),"",'[4]POULE DE 3 '!G36)</f>
        <v>6</v>
      </c>
      <c r="J20" s="134">
        <f>+'[4]POULE DE 3 '!I44</f>
        <v>0.86206896551724133</v>
      </c>
      <c r="K20" s="135"/>
      <c r="L20" s="136">
        <f>IF(ISBLANK('[4]POULE DE 3 '!G44),"",'[4]POULE DE 3 '!G44)</f>
        <v>4</v>
      </c>
      <c r="M20" s="137" t="str">
        <f>IF('[4]POULE DE 3 '!U27=0,"",'[4]POULE DE 3 '!U27)</f>
        <v/>
      </c>
      <c r="N20" s="138"/>
      <c r="O20" s="139">
        <f>IF('[4]POULE DE 3 '!V27=0,"",'[4]POULE DE 3 '!V27)</f>
        <v>6</v>
      </c>
      <c r="P20" s="140"/>
      <c r="Q20" s="141"/>
      <c r="R20" s="142"/>
      <c r="S20" s="142"/>
      <c r="T20" s="142"/>
      <c r="U20" s="143"/>
      <c r="V20" s="92"/>
    </row>
    <row r="21" spans="2:22" ht="60.75" customHeight="1" thickTop="1" thickBot="1" x14ac:dyDescent="0.35">
      <c r="B21" s="91"/>
      <c r="C21" s="93" t="s">
        <v>121</v>
      </c>
      <c r="D21" s="94" t="str">
        <f>D17</f>
        <v>BOISSET Jean-Pierre</v>
      </c>
      <c r="E21" s="94"/>
      <c r="F21" s="94"/>
      <c r="G21" s="95" t="str">
        <f>G17</f>
        <v>MA PHUOC Bich</v>
      </c>
      <c r="H21" s="95"/>
      <c r="I21" s="95"/>
      <c r="J21" s="96" t="str">
        <f>J17</f>
        <v>DOUSSOT Pierre</v>
      </c>
      <c r="K21" s="96"/>
      <c r="L21" s="97"/>
      <c r="M21" s="144" t="s">
        <v>122</v>
      </c>
      <c r="N21" s="145" t="s">
        <v>123</v>
      </c>
      <c r="O21" s="146"/>
      <c r="P21" s="147" t="s">
        <v>124</v>
      </c>
      <c r="Q21" s="102" t="s">
        <v>125</v>
      </c>
      <c r="R21" s="103" t="s">
        <v>126</v>
      </c>
      <c r="S21" s="104" t="s">
        <v>132</v>
      </c>
      <c r="T21" s="104" t="s">
        <v>128</v>
      </c>
      <c r="U21" s="105" t="s">
        <v>129</v>
      </c>
      <c r="V21" s="92"/>
    </row>
    <row r="22" spans="2:22" ht="43.95" customHeight="1" thickTop="1" x14ac:dyDescent="0.3">
      <c r="B22" s="91"/>
      <c r="C22" s="148" t="str">
        <f>IF(ISBLANK('[4]A RENSEIGNER'!B29),"",'[4]A RENSEIGNER'!B29)</f>
        <v>MA PHUOC Bich</v>
      </c>
      <c r="D22" s="149">
        <f>IF(ISBLANK('[4]POULE DE 3 '!E37),"",'[4]POULE DE 3 '!E37)</f>
        <v>49</v>
      </c>
      <c r="E22" s="149"/>
      <c r="F22" s="149">
        <f>IF(ISBLANK('[4]POULE DE 3 '!F37),"",'[4]POULE DE 3 '!F37)</f>
        <v>40</v>
      </c>
      <c r="G22" s="150"/>
      <c r="H22" s="151"/>
      <c r="I22" s="152"/>
      <c r="J22" s="149">
        <f>IF(ISBLANK('[4]POULE DE 3 '!E28),"",'[4]POULE DE 3 '!E28)</f>
        <v>37</v>
      </c>
      <c r="K22" s="149"/>
      <c r="L22" s="153">
        <f>IF(ISBLANK('[4]POULE DE 3 '!F28),"",'[4]POULE DE 3 '!F28)</f>
        <v>40</v>
      </c>
      <c r="M22" s="154">
        <f>IF('[4]POULE DE 3 '!R28=0,"",'[4]POULE DE 3 '!R28)</f>
        <v>86</v>
      </c>
      <c r="N22" s="155">
        <f>IF(ISERROR('[4]POULE DE 3 '!S28),"",'[4]POULE DE 3 '!S28)</f>
        <v>80</v>
      </c>
      <c r="O22" s="156"/>
      <c r="P22" s="157">
        <f>IF(ISERROR('[4]POULE DE 3 '!T28),"",'[4]POULE DE 3 '!T28)</f>
        <v>1.075</v>
      </c>
      <c r="Q22" s="158">
        <f>IF(ISERROR('[4]POULE DE 3 '!W28),"",'[4]POULE DE 3 '!W28)</f>
        <v>4</v>
      </c>
      <c r="R22" s="159" t="str">
        <f>IF(ISERROR('[4]POULE DE 3 '!Y28),"",IF(ISBLANK('[4]A RENSEIGNER'!B29),"",IF('[4]POULE DE 3 '!Y28=1,'[4]POULE DE 3 '!Y28&amp;"er",'[4]POULE DE 3 '!Y28&amp;"ème")))</f>
        <v>1er</v>
      </c>
      <c r="S22" s="160">
        <f>IF(ISERROR('[4]POULE DE 3 '!Z28),"",'[4]POULE DE 3 '!Z28)</f>
        <v>8</v>
      </c>
      <c r="T22" s="160">
        <f>+'[4]POULE DE 3 '!AG28</f>
        <v>1</v>
      </c>
      <c r="U22" s="161">
        <f>IF(ISERROR('[4]POULE DE 3 '!AH28),"",'[4]POULE DE 3 '!AH28)</f>
        <v>9</v>
      </c>
      <c r="V22" s="92"/>
    </row>
    <row r="23" spans="2:22" ht="43.95" customHeight="1" x14ac:dyDescent="0.3">
      <c r="B23" s="91"/>
      <c r="C23" s="162" t="str">
        <f>'[4]A RENSEIGNER'!C29</f>
        <v>R1</v>
      </c>
      <c r="D23" s="163"/>
      <c r="E23" s="163">
        <f>'[4]POULE DE 3 '!J37</f>
        <v>2</v>
      </c>
      <c r="F23" s="163"/>
      <c r="G23" s="164"/>
      <c r="H23" s="165"/>
      <c r="I23" s="166"/>
      <c r="J23" s="163"/>
      <c r="K23" s="163">
        <f>'[4]POULE DE 3 '!J28</f>
        <v>2</v>
      </c>
      <c r="L23" s="167"/>
      <c r="M23" s="168" t="s">
        <v>130</v>
      </c>
      <c r="N23" s="169"/>
      <c r="O23" s="170"/>
      <c r="P23" s="171" t="s">
        <v>131</v>
      </c>
      <c r="Q23" s="158"/>
      <c r="R23" s="160"/>
      <c r="S23" s="160"/>
      <c r="T23" s="160"/>
      <c r="U23" s="161"/>
      <c r="V23" s="92"/>
    </row>
    <row r="24" spans="2:22" ht="43.95" customHeight="1" thickBot="1" x14ac:dyDescent="0.35">
      <c r="B24" s="91"/>
      <c r="C24" s="172" t="str">
        <f>'[4]A RENSEIGNER'!D29</f>
        <v>ABMA</v>
      </c>
      <c r="D24" s="173">
        <f>+'[4]POULE DE 3 '!I37</f>
        <v>1.2250000000000001</v>
      </c>
      <c r="E24" s="174"/>
      <c r="F24" s="174">
        <f>IF(ISBLANK('[4]POULE DE 3 '!G37),"",'[4]POULE DE 3 '!G37)</f>
        <v>11</v>
      </c>
      <c r="G24" s="175"/>
      <c r="H24" s="176"/>
      <c r="I24" s="177"/>
      <c r="J24" s="173">
        <f>+'[4]POULE DE 3 '!I28</f>
        <v>0.92500000000000004</v>
      </c>
      <c r="K24" s="174"/>
      <c r="L24" s="178">
        <f>IF(ISBLANK('[4]POULE DE 3 '!G28),"",'[4]POULE DE 3 '!G28)</f>
        <v>7</v>
      </c>
      <c r="M24" s="179">
        <f>IF('[4]POULE DE 3 '!U28=0,"",'[4]POULE DE 3 '!U28)</f>
        <v>1.2250000000000001</v>
      </c>
      <c r="N24" s="180"/>
      <c r="O24" s="181">
        <f>IF('[4]POULE DE 3 '!V28=0,"",'[4]POULE DE 3 '!V28)</f>
        <v>11</v>
      </c>
      <c r="P24" s="182"/>
      <c r="Q24" s="183"/>
      <c r="R24" s="184"/>
      <c r="S24" s="184"/>
      <c r="T24" s="184"/>
      <c r="U24" s="185"/>
      <c r="V24" s="92"/>
    </row>
    <row r="25" spans="2:22" ht="60.75" customHeight="1" thickTop="1" thickBot="1" x14ac:dyDescent="0.35">
      <c r="B25" s="91"/>
      <c r="C25" s="93" t="s">
        <v>121</v>
      </c>
      <c r="D25" s="94" t="str">
        <f>$D$21</f>
        <v>BOISSET Jean-Pierre</v>
      </c>
      <c r="E25" s="94"/>
      <c r="F25" s="94"/>
      <c r="G25" s="95" t="str">
        <f>$G$21</f>
        <v>MA PHUOC Bich</v>
      </c>
      <c r="H25" s="95"/>
      <c r="I25" s="95"/>
      <c r="J25" s="96" t="str">
        <f>$J$21</f>
        <v>DOUSSOT Pierre</v>
      </c>
      <c r="K25" s="96"/>
      <c r="L25" s="97"/>
      <c r="M25" s="186" t="s">
        <v>122</v>
      </c>
      <c r="N25" s="187" t="s">
        <v>123</v>
      </c>
      <c r="O25" s="188"/>
      <c r="P25" s="189" t="s">
        <v>124</v>
      </c>
      <c r="Q25" s="102" t="s">
        <v>125</v>
      </c>
      <c r="R25" s="103" t="s">
        <v>126</v>
      </c>
      <c r="S25" s="104" t="s">
        <v>132</v>
      </c>
      <c r="T25" s="104" t="s">
        <v>128</v>
      </c>
      <c r="U25" s="105" t="s">
        <v>129</v>
      </c>
      <c r="V25" s="92"/>
    </row>
    <row r="26" spans="2:22" ht="46.95" customHeight="1" thickTop="1" x14ac:dyDescent="0.3">
      <c r="B26" s="91"/>
      <c r="C26" s="190" t="str">
        <f>IF(ISBLANK('[4]A RENSEIGNER'!B30),"",'[4]A RENSEIGNER'!B30)</f>
        <v>DOUSSOT Pierre</v>
      </c>
      <c r="D26" s="191">
        <f>IF(ISBLANK('[4]POULE DE 3 '!E46),"",'[4]POULE DE 3 '!E46)</f>
        <v>50</v>
      </c>
      <c r="E26" s="191"/>
      <c r="F26" s="191">
        <f>+'[4]POULE DE 3 '!F46</f>
        <v>29</v>
      </c>
      <c r="G26" s="191">
        <f>IF(ISBLANK('[4]POULE DE 3 '!E29),"",'[4]POULE DE 3 '!E29)</f>
        <v>34</v>
      </c>
      <c r="H26" s="191"/>
      <c r="I26" s="191">
        <f>+'[4]POULE DE 3 '!F29</f>
        <v>40</v>
      </c>
      <c r="J26" s="192"/>
      <c r="K26" s="193"/>
      <c r="L26" s="194"/>
      <c r="M26" s="195">
        <f>IF('[4]POULE DE 3 '!R29=0,"",'[4]POULE DE 3 '!R29)</f>
        <v>84</v>
      </c>
      <c r="N26" s="196">
        <f>IF(ISERROR('[4]POULE DE 3 '!S29),"",'[4]POULE DE 3 '!S29)</f>
        <v>69</v>
      </c>
      <c r="O26" s="197"/>
      <c r="P26" s="198">
        <f>IF(ISERROR('[4]POULE DE 3 '!T29),"",'[4]POULE DE 3 '!T29)</f>
        <v>1.2173913043478262</v>
      </c>
      <c r="Q26" s="199">
        <f>IF(ISERROR('[4]POULE DE 3 '!W29),"",'[4]POULE DE 3 '!W29)</f>
        <v>2</v>
      </c>
      <c r="R26" s="200" t="str">
        <f>IF(ISERROR('[4]POULE DE 3 '!Y29),"",IF(ISBLANK('[4]A RENSEIGNER'!B30),"",IF('[4]POULE DE 3 '!Y29=1,'[4]POULE DE 3 '!Y29&amp;"er",'[4]POULE DE 3 '!Y29&amp;"ème")))</f>
        <v>2ème</v>
      </c>
      <c r="S26" s="201">
        <f>IF(ISERROR('[4]POULE DE 3 '!Z29),"",'[4]POULE DE 3 '!Z29)</f>
        <v>5</v>
      </c>
      <c r="T26" s="201">
        <f>+'[4]POULE DE 3 '!AG29</f>
        <v>1</v>
      </c>
      <c r="U26" s="202">
        <f>IF(ISERROR('[4]POULE DE 3 '!AH29),"",'[4]POULE DE 3 '!AH29)</f>
        <v>6</v>
      </c>
      <c r="V26" s="92"/>
    </row>
    <row r="27" spans="2:22" ht="46.95" customHeight="1" x14ac:dyDescent="0.3">
      <c r="B27" s="91"/>
      <c r="C27" s="203" t="str">
        <f>'[4]A RENSEIGNER'!C30</f>
        <v>R1</v>
      </c>
      <c r="D27" s="204"/>
      <c r="E27" s="204">
        <f>'[4]POULE DE 3 '!J46</f>
        <v>2</v>
      </c>
      <c r="F27" s="204"/>
      <c r="G27" s="204"/>
      <c r="H27" s="204">
        <f>'[4]POULE DE 3 '!J29</f>
        <v>0</v>
      </c>
      <c r="I27" s="204"/>
      <c r="J27" s="205"/>
      <c r="K27" s="206"/>
      <c r="L27" s="207"/>
      <c r="M27" s="208" t="s">
        <v>130</v>
      </c>
      <c r="N27" s="209"/>
      <c r="O27" s="210" t="s">
        <v>131</v>
      </c>
      <c r="P27" s="211"/>
      <c r="Q27" s="199"/>
      <c r="R27" s="201"/>
      <c r="S27" s="201"/>
      <c r="T27" s="201"/>
      <c r="U27" s="202"/>
      <c r="V27" s="92"/>
    </row>
    <row r="28" spans="2:22" ht="46.95" customHeight="1" thickBot="1" x14ac:dyDescent="0.35">
      <c r="B28" s="91"/>
      <c r="C28" s="212" t="str">
        <f>'[4]A RENSEIGNER'!D30</f>
        <v>ABMA</v>
      </c>
      <c r="D28" s="213">
        <f>+'[4]POULE DE 3 '!I46</f>
        <v>1.7241379310344827</v>
      </c>
      <c r="E28" s="214"/>
      <c r="F28" s="214">
        <f>IF(ISBLANK('[4]POULE DE 3 '!G46),"",'[4]POULE DE 3 '!G46)</f>
        <v>10</v>
      </c>
      <c r="G28" s="213">
        <f>+'[4]POULE DE 3 '!I29</f>
        <v>0.85</v>
      </c>
      <c r="H28" s="214"/>
      <c r="I28" s="214">
        <f>IF(ISBLANK('[4]POULE DE 3 '!G29),"",'[4]POULE DE 3 '!G29)</f>
        <v>4</v>
      </c>
      <c r="J28" s="215"/>
      <c r="K28" s="216"/>
      <c r="L28" s="217"/>
      <c r="M28" s="218">
        <f>IF('[4]POULE DE 3 '!U29=0,"",'[4]POULE DE 3 '!U29)</f>
        <v>1.7241379310344827</v>
      </c>
      <c r="N28" s="219"/>
      <c r="O28" s="220">
        <f>IF('[4]POULE DE 3 '!V29=0,"",'[4]POULE DE 3 '!V29)</f>
        <v>10</v>
      </c>
      <c r="P28" s="221"/>
      <c r="Q28" s="222"/>
      <c r="R28" s="223"/>
      <c r="S28" s="223"/>
      <c r="T28" s="223"/>
      <c r="U28" s="224"/>
      <c r="V28" s="92"/>
    </row>
    <row r="29" spans="2:22" ht="16.2" thickTop="1" x14ac:dyDescent="0.3">
      <c r="B29" s="91"/>
      <c r="C29" s="5"/>
      <c r="D29" s="73"/>
      <c r="E29" s="73"/>
      <c r="F29" s="73"/>
      <c r="G29" s="73"/>
      <c r="H29" s="73"/>
      <c r="I29" s="73"/>
      <c r="J29" s="73"/>
      <c r="K29" s="73"/>
      <c r="L29" s="73"/>
      <c r="M29" s="5"/>
      <c r="N29" s="5"/>
      <c r="O29" s="5"/>
      <c r="P29" s="2"/>
      <c r="Q29" s="2"/>
      <c r="R29" s="2"/>
      <c r="S29" s="2"/>
      <c r="T29" s="2"/>
      <c r="U29" s="2"/>
      <c r="V29" s="92"/>
    </row>
    <row r="30" spans="2:22" ht="16.2" thickBot="1" x14ac:dyDescent="0.35">
      <c r="B30" s="225"/>
      <c r="C30" s="226"/>
      <c r="D30" s="227"/>
      <c r="E30" s="227"/>
      <c r="F30" s="227"/>
      <c r="G30" s="227"/>
      <c r="H30" s="227"/>
      <c r="I30" s="227"/>
      <c r="J30" s="227"/>
      <c r="K30" s="227"/>
      <c r="L30" s="227"/>
      <c r="M30" s="226"/>
      <c r="N30" s="226"/>
      <c r="O30" s="226"/>
      <c r="P30" s="228"/>
      <c r="Q30" s="228"/>
      <c r="R30" s="228"/>
      <c r="S30" s="228"/>
      <c r="T30" s="228"/>
      <c r="U30" s="228"/>
      <c r="V30" s="229"/>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40" priority="6" operator="equal">
      <formula>0</formula>
    </cfRule>
    <cfRule type="cellIs" dxfId="39" priority="7" operator="equal">
      <formula>2</formula>
    </cfRule>
    <cfRule type="cellIs" dxfId="38" priority="8" operator="equal">
      <formula>1</formula>
    </cfRule>
  </conditionalFormatting>
  <conditionalFormatting sqref="H19 K19 K23 E23 E27 H27">
    <cfRule type="containsErrors" dxfId="37" priority="5">
      <formula>ISERROR(E19)</formula>
    </cfRule>
  </conditionalFormatting>
  <conditionalFormatting sqref="C18">
    <cfRule type="expression" dxfId="36" priority="4">
      <formula>$R$18="1er"</formula>
    </cfRule>
  </conditionalFormatting>
  <conditionalFormatting sqref="R22:R24 R18:R20 R26:R28">
    <cfRule type="containsText" dxfId="35" priority="3" operator="containsText" text="1er">
      <formula>NOT(ISERROR(SEARCH("1er",R18)))</formula>
    </cfRule>
  </conditionalFormatting>
  <conditionalFormatting sqref="C22">
    <cfRule type="expression" dxfId="34" priority="2">
      <formula>$R$22="1er"</formula>
    </cfRule>
  </conditionalFormatting>
  <conditionalFormatting sqref="C26">
    <cfRule type="expression" dxfId="33"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7</vt:i4>
      </vt:variant>
    </vt:vector>
  </HeadingPairs>
  <TitlesOfParts>
    <vt:vector size="13" baseType="lpstr">
      <vt:lpstr>Rank</vt:lpstr>
      <vt:lpstr>RESULTATS POULE DE 2</vt:lpstr>
      <vt:lpstr>RESULTATS  POULE DE  3 (4)</vt:lpstr>
      <vt:lpstr>RESULTATS  POULE DE  3 (3)</vt:lpstr>
      <vt:lpstr>RESULTATS  POULE DE  3 (2)</vt:lpstr>
      <vt:lpstr>RESULTATS  POULE DE  3</vt:lpstr>
      <vt:lpstr>NomPrenLicenCateg</vt:lpstr>
      <vt:lpstr>Rank!Zone_d_impression</vt:lpstr>
      <vt:lpstr>'RESULTATS  POULE DE  3'!Zone_d_impression</vt:lpstr>
      <vt:lpstr>'RESULTATS  POULE DE  3 (2)'!Zone_d_impression</vt:lpstr>
      <vt:lpstr>'RESULTATS  POULE DE  3 (3)'!Zone_d_impression</vt:lpstr>
      <vt:lpstr>'RESULTATS  POULE DE  3 (4)'!Zone_d_impression</vt:lpstr>
      <vt:lpstr>'RESULTATS POULE DE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2021-12-05T14:50:24Z</dcterms:modified>
</cp:coreProperties>
</file>