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user\Desktop\Cadre R1\"/>
    </mc:Choice>
  </mc:AlternateContent>
  <xr:revisionPtr revIDLastSave="0" documentId="13_ncr:1_{8D84211A-4DFC-4E3E-9D3A-F63E54F1304A}" xr6:coauthVersionLast="47" xr6:coauthVersionMax="47" xr10:uidLastSave="{00000000-0000-0000-0000-000000000000}"/>
  <bookViews>
    <workbookView xWindow="-108" yWindow="-108" windowWidth="23256" windowHeight="12576" firstSheet="2" activeTab="5" xr2:uid="{D3555221-7BF9-4475-ADAC-51E92CE087EC}"/>
  </bookViews>
  <sheets>
    <sheet name="RESULTATS POULE DE 2" sheetId="7" r:id="rId1"/>
    <sheet name="RESULTATS  POULE DE  3 (4)" sheetId="6" r:id="rId2"/>
    <sheet name="RESULTATS  POULE DE  3 (3)" sheetId="5" r:id="rId3"/>
    <sheet name="RESULTATS  POULE DE  3 (2)" sheetId="4" r:id="rId4"/>
    <sheet name="RESULTATS  POULE DE  3" sheetId="3" r:id="rId5"/>
    <sheet name="Rank" sheetId="2" r:id="rId6"/>
  </sheets>
  <externalReferences>
    <externalReference r:id="rId7"/>
    <externalReference r:id="rId8"/>
    <externalReference r:id="rId9"/>
    <externalReference r:id="rId10"/>
    <externalReference r:id="rId11"/>
    <externalReference r:id="rId12"/>
  </externalReferences>
  <definedNames>
    <definedName name="avancement">[1]DONNEES!$F$2:$F$5</definedName>
    <definedName name="BD_JOUEURS_CATEGORIES" localSheetId="3">[2]BD_JOUEURS_CLUB_CATEGORIES!$A$2:$G$91</definedName>
    <definedName name="BD_JOUEURS_CATEGORIES" localSheetId="2">[3]BD_JOUEURS_CLUB_CATEGORIES!$A$2:$G$91</definedName>
    <definedName name="BD_JOUEURS_CATEGORIES" localSheetId="1">[4]BD_JOUEURS_CLUB_CATEGORIES!$A$2:$G$91</definedName>
    <definedName name="BD_JOUEURS_CATEGORIES" localSheetId="0">[5]BD_JOUEURS_CLUB_CATEGORIES!$A$2:$G$91</definedName>
    <definedName name="BD_JOUEURS_CATEGORIES">[6]BD_JOUEURS_CLUB_CATEGORIES!$A$2:$G$91</definedName>
    <definedName name="CATE_COR" localSheetId="3">'[2]POULE DE 3 '!$AC$236:$AD$240</definedName>
    <definedName name="CATE_COR" localSheetId="2">'[3]POULE DE 3 '!$AC$236:$AD$240</definedName>
    <definedName name="CATE_COR" localSheetId="1">'[4]POULE DE 3 '!$AC$236:$AD$240</definedName>
    <definedName name="CATE_COR" localSheetId="0">'[5]POULE DE 3 '!$AC$236:$AD$240</definedName>
    <definedName name="CATE_COR">'[6]POULE DE 3 '!$AC$236:$AD$240</definedName>
    <definedName name="CLUBS">[1]DONNEES!#REF!</definedName>
    <definedName name="CoordonnéesClubs">[1]DONNEES!#REF!</definedName>
    <definedName name="Distrib" localSheetId="5">#REF!</definedName>
    <definedName name="Distrib">#REF!</definedName>
    <definedName name="Eff_Particip" localSheetId="5">#REF!,#REF!</definedName>
    <definedName name="Eff_Particip">[1]INSCRITS_POULES!$E$6,[1]INSCRITS_POULES!$AQ$9:$AQ$79</definedName>
    <definedName name="Inscrip" localSheetId="5">#REF!</definedName>
    <definedName name="Inscrip">#REF!</definedName>
    <definedName name="ModeJeu_col" localSheetId="3">'[2]A RENSEIGNER'!$B$183:$C$186</definedName>
    <definedName name="ModeJeu_col" localSheetId="2">'[3]A RENSEIGNER'!$B$183:$C$186</definedName>
    <definedName name="ModeJeu_col" localSheetId="1">'[4]A RENSEIGNER'!$B$183:$C$186</definedName>
    <definedName name="ModeJeu_col" localSheetId="0">'[5]A RENSEIGNER'!$B$183:$C$186</definedName>
    <definedName name="ModeJeu_col">'[6]A RENSEIGNER'!$B$183:$C$186</definedName>
    <definedName name="NomLicenceClub">[1]DONNEES!$A$2:$C$126</definedName>
    <definedName name="NomPrenLicenCateg">Rank!$C$7:$G$17</definedName>
    <definedName name="Noms" localSheetId="3">[2]BD_JOUEURS_CLUB_CATEGORIES!$A$4:$A$93</definedName>
    <definedName name="Noms" localSheetId="2">[3]BD_JOUEURS_CLUB_CATEGORIES!$A$4:$A$93</definedName>
    <definedName name="Noms" localSheetId="1">[4]BD_JOUEURS_CLUB_CATEGORIES!$A$4:$A$93</definedName>
    <definedName name="Noms" localSheetId="0">[5]BD_JOUEURS_CLUB_CATEGORIES!$A$4:$A$93</definedName>
    <definedName name="Noms">[6]BD_JOUEURS_CLUB_CATEGORIES!$A$4:$A$93</definedName>
    <definedName name="tab_corresp_ID_cate" localSheetId="3">[2]BD_JOUEURS_CLUB_CATEGORIES!$D$4:$G$91</definedName>
    <definedName name="tab_corresp_ID_cate" localSheetId="2">[3]BD_JOUEURS_CLUB_CATEGORIES!$D$4:$G$91</definedName>
    <definedName name="tab_corresp_ID_cate" localSheetId="1">[4]BD_JOUEURS_CLUB_CATEGORIES!$D$4:$G$91</definedName>
    <definedName name="tab_corresp_ID_cate" localSheetId="0">[5]BD_JOUEURS_CLUB_CATEGORIES!$D$4:$G$91</definedName>
    <definedName name="tab_corresp_ID_cate">[6]BD_JOUEURS_CLUB_CATEGORIES!$D$4:$G$91</definedName>
    <definedName name="tabdistance" localSheetId="3">[2]categories!$A$4:$E$24</definedName>
    <definedName name="tabdistance" localSheetId="2">[3]categories!$A$4:$E$24</definedName>
    <definedName name="tabdistance" localSheetId="1">[4]categories!$A$4:$E$24</definedName>
    <definedName name="tabdistance" localSheetId="0">[5]categories!$A$4:$E$24</definedName>
    <definedName name="tabdistance">[6]categories!$A$4:$E$24</definedName>
    <definedName name="tablemoy" localSheetId="3">[2]categories!$G$4:$K$24</definedName>
    <definedName name="tablemoy" localSheetId="2">[3]categories!$G$4:$K$24</definedName>
    <definedName name="tablemoy" localSheetId="1">[4]categories!$G$4:$K$24</definedName>
    <definedName name="tablemoy" localSheetId="0">[5]categories!$G$4:$K$24</definedName>
    <definedName name="tablemoy">[6]categories!$G$4:$K$24</definedName>
    <definedName name="_xlnm.Print_Area" localSheetId="5">Rank!$A$6:$AF$20</definedName>
    <definedName name="_xlnm.Print_Area" localSheetId="4">'RESULTATS  POULE DE  3'!$B$2:$V$30</definedName>
    <definedName name="_xlnm.Print_Area" localSheetId="3">'RESULTATS  POULE DE  3 (2)'!$B$2:$V$30</definedName>
    <definedName name="_xlnm.Print_Area" localSheetId="2">'RESULTATS  POULE DE  3 (3)'!$B$2:$V$30</definedName>
    <definedName name="_xlnm.Print_Area" localSheetId="1">'RESULTATS  POULE DE  3 (4)'!$B$2:$V$30</definedName>
    <definedName name="_xlnm.Print_Area" localSheetId="0">'RESULTATS POULE DE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24" i="7" l="1"/>
  <c r="M24" i="7"/>
  <c r="L24" i="7"/>
  <c r="J24" i="7"/>
  <c r="F24" i="7"/>
  <c r="D24" i="7"/>
  <c r="C24" i="7"/>
  <c r="K23" i="7"/>
  <c r="E23" i="7"/>
  <c r="C23" i="7"/>
  <c r="U22" i="7"/>
  <c r="T22" i="7"/>
  <c r="S22" i="7"/>
  <c r="R22" i="7"/>
  <c r="Q22" i="7"/>
  <c r="P22" i="7"/>
  <c r="N22" i="7"/>
  <c r="M22" i="7"/>
  <c r="L22" i="7"/>
  <c r="J22" i="7"/>
  <c r="F22" i="7"/>
  <c r="D22" i="7"/>
  <c r="C22" i="7"/>
  <c r="G21" i="7" s="1"/>
  <c r="J21" i="7"/>
  <c r="O20" i="7"/>
  <c r="M20" i="7"/>
  <c r="L20" i="7"/>
  <c r="J20" i="7"/>
  <c r="I20" i="7"/>
  <c r="G20" i="7"/>
  <c r="C20" i="7"/>
  <c r="K19" i="7"/>
  <c r="H19" i="7"/>
  <c r="C19" i="7"/>
  <c r="U18" i="7"/>
  <c r="S18" i="7"/>
  <c r="R18" i="7"/>
  <c r="Q18" i="7"/>
  <c r="P18" i="7"/>
  <c r="N18" i="7"/>
  <c r="M18" i="7"/>
  <c r="L18" i="7"/>
  <c r="J18" i="7"/>
  <c r="I18" i="7"/>
  <c r="G18" i="7"/>
  <c r="C18" i="7"/>
  <c r="D21" i="7" s="1"/>
  <c r="G17" i="7"/>
  <c r="D17" i="7"/>
  <c r="C13" i="7"/>
  <c r="C11" i="7"/>
  <c r="C9" i="7"/>
  <c r="C7" i="7"/>
  <c r="C5" i="7"/>
  <c r="C3" i="7"/>
  <c r="J17" i="7" l="1"/>
  <c r="T18" i="7"/>
  <c r="O28" i="6" l="1"/>
  <c r="M28" i="6"/>
  <c r="I28" i="6"/>
  <c r="G28" i="6"/>
  <c r="F28" i="6"/>
  <c r="D28" i="6"/>
  <c r="C28" i="6"/>
  <c r="H27" i="6"/>
  <c r="E27" i="6"/>
  <c r="C27" i="6"/>
  <c r="U26" i="6"/>
  <c r="T26" i="6"/>
  <c r="S26" i="6"/>
  <c r="R26" i="6"/>
  <c r="Q26" i="6"/>
  <c r="P26" i="6"/>
  <c r="N26" i="6"/>
  <c r="M26" i="6"/>
  <c r="I26" i="6"/>
  <c r="G26" i="6"/>
  <c r="F26" i="6"/>
  <c r="D26" i="6"/>
  <c r="C26" i="6"/>
  <c r="O24" i="6"/>
  <c r="M24" i="6"/>
  <c r="L24" i="6"/>
  <c r="J24" i="6"/>
  <c r="F24" i="6"/>
  <c r="D24" i="6"/>
  <c r="C24" i="6"/>
  <c r="K23" i="6"/>
  <c r="E23" i="6"/>
  <c r="C23" i="6"/>
  <c r="U22" i="6"/>
  <c r="T22" i="6"/>
  <c r="S22" i="6"/>
  <c r="R22" i="6"/>
  <c r="Q22" i="6"/>
  <c r="P22" i="6"/>
  <c r="N22" i="6"/>
  <c r="M22" i="6"/>
  <c r="L22" i="6"/>
  <c r="J22" i="6"/>
  <c r="F22" i="6"/>
  <c r="D22" i="6"/>
  <c r="C22" i="6"/>
  <c r="O20" i="6"/>
  <c r="M20" i="6"/>
  <c r="L20" i="6"/>
  <c r="J20" i="6"/>
  <c r="I20" i="6"/>
  <c r="G20" i="6"/>
  <c r="C20" i="6"/>
  <c r="K19" i="6"/>
  <c r="H19" i="6"/>
  <c r="C19" i="6"/>
  <c r="U18" i="6"/>
  <c r="S18" i="6"/>
  <c r="R18" i="6"/>
  <c r="Q18" i="6"/>
  <c r="P18" i="6"/>
  <c r="N18" i="6"/>
  <c r="M18" i="6"/>
  <c r="L18" i="6"/>
  <c r="J18" i="6"/>
  <c r="I18" i="6"/>
  <c r="G18" i="6"/>
  <c r="C18" i="6"/>
  <c r="D17" i="6" s="1"/>
  <c r="D21" i="6" s="1"/>
  <c r="D25" i="6" s="1"/>
  <c r="J17" i="6"/>
  <c r="J21" i="6" s="1"/>
  <c r="J25" i="6" s="1"/>
  <c r="G17" i="6"/>
  <c r="G21" i="6" s="1"/>
  <c r="G25" i="6" s="1"/>
  <c r="C13" i="6"/>
  <c r="C11" i="6"/>
  <c r="C9" i="6"/>
  <c r="C7" i="6"/>
  <c r="C5" i="6"/>
  <c r="C3" i="6"/>
  <c r="T18" i="6" l="1"/>
  <c r="O28" i="5"/>
  <c r="M28" i="5"/>
  <c r="I28" i="5"/>
  <c r="G28" i="5"/>
  <c r="F28" i="5"/>
  <c r="D28" i="5"/>
  <c r="C28" i="5"/>
  <c r="H27" i="5"/>
  <c r="E27" i="5"/>
  <c r="C27" i="5"/>
  <c r="U26" i="5"/>
  <c r="T26" i="5"/>
  <c r="S26" i="5"/>
  <c r="R26" i="5"/>
  <c r="Q26" i="5"/>
  <c r="P26" i="5"/>
  <c r="N26" i="5"/>
  <c r="M26" i="5"/>
  <c r="I26" i="5"/>
  <c r="G26" i="5"/>
  <c r="F26" i="5"/>
  <c r="D26" i="5"/>
  <c r="C26" i="5"/>
  <c r="O24" i="5"/>
  <c r="M24" i="5"/>
  <c r="L24" i="5"/>
  <c r="J24" i="5"/>
  <c r="F24" i="5"/>
  <c r="D24" i="5"/>
  <c r="C24" i="5"/>
  <c r="K23" i="5"/>
  <c r="E23" i="5"/>
  <c r="C23" i="5"/>
  <c r="U22" i="5"/>
  <c r="T22" i="5"/>
  <c r="S22" i="5"/>
  <c r="R22" i="5"/>
  <c r="Q22" i="5"/>
  <c r="P22" i="5"/>
  <c r="N22" i="5"/>
  <c r="M22" i="5"/>
  <c r="L22" i="5"/>
  <c r="J22" i="5"/>
  <c r="F22" i="5"/>
  <c r="D22" i="5"/>
  <c r="C22" i="5"/>
  <c r="G17" i="5" s="1"/>
  <c r="G21" i="5" s="1"/>
  <c r="G25" i="5" s="1"/>
  <c r="O20" i="5"/>
  <c r="M20" i="5"/>
  <c r="L20" i="5"/>
  <c r="J20" i="5"/>
  <c r="I20" i="5"/>
  <c r="G20" i="5"/>
  <c r="C20" i="5"/>
  <c r="K19" i="5"/>
  <c r="H19" i="5"/>
  <c r="C19" i="5"/>
  <c r="U18" i="5"/>
  <c r="T18" i="5"/>
  <c r="S18" i="5"/>
  <c r="R18" i="5"/>
  <c r="Q18" i="5"/>
  <c r="P18" i="5"/>
  <c r="N18" i="5"/>
  <c r="M18" i="5"/>
  <c r="L18" i="5"/>
  <c r="J18" i="5"/>
  <c r="I18" i="5"/>
  <c r="G18" i="5"/>
  <c r="C18" i="5"/>
  <c r="D17" i="5" s="1"/>
  <c r="D21" i="5" s="1"/>
  <c r="D25" i="5" s="1"/>
  <c r="J17" i="5"/>
  <c r="J21" i="5" s="1"/>
  <c r="J25" i="5" s="1"/>
  <c r="C13" i="5"/>
  <c r="C11" i="5"/>
  <c r="C9" i="5"/>
  <c r="C7" i="5"/>
  <c r="C5" i="5"/>
  <c r="C3" i="5"/>
  <c r="O28" i="4" l="1"/>
  <c r="M28" i="4"/>
  <c r="I28" i="4"/>
  <c r="G28" i="4"/>
  <c r="F28" i="4"/>
  <c r="D28" i="4"/>
  <c r="C28" i="4"/>
  <c r="H27" i="4"/>
  <c r="E27" i="4"/>
  <c r="C27" i="4"/>
  <c r="U26" i="4"/>
  <c r="T26" i="4"/>
  <c r="S26" i="4"/>
  <c r="R26" i="4"/>
  <c r="Q26" i="4"/>
  <c r="P26" i="4"/>
  <c r="N26" i="4"/>
  <c r="M26" i="4"/>
  <c r="I26" i="4"/>
  <c r="G26" i="4"/>
  <c r="F26" i="4"/>
  <c r="D26" i="4"/>
  <c r="C26" i="4"/>
  <c r="J17" i="4" s="1"/>
  <c r="J21" i="4" s="1"/>
  <c r="J25" i="4" s="1"/>
  <c r="O24" i="4"/>
  <c r="M24" i="4"/>
  <c r="L24" i="4"/>
  <c r="J24" i="4"/>
  <c r="F24" i="4"/>
  <c r="D24" i="4"/>
  <c r="C24" i="4"/>
  <c r="K23" i="4"/>
  <c r="E23" i="4"/>
  <c r="C23" i="4"/>
  <c r="U22" i="4"/>
  <c r="T22" i="4"/>
  <c r="S22" i="4"/>
  <c r="R22" i="4"/>
  <c r="Q22" i="4"/>
  <c r="P22" i="4"/>
  <c r="N22" i="4"/>
  <c r="M22" i="4"/>
  <c r="L22" i="4"/>
  <c r="J22" i="4"/>
  <c r="F22" i="4"/>
  <c r="D22" i="4"/>
  <c r="C22" i="4"/>
  <c r="O20" i="4"/>
  <c r="M20" i="4"/>
  <c r="L20" i="4"/>
  <c r="J20" i="4"/>
  <c r="I20" i="4"/>
  <c r="G20" i="4"/>
  <c r="C20" i="4"/>
  <c r="K19" i="4"/>
  <c r="H19" i="4"/>
  <c r="C19" i="4"/>
  <c r="U18" i="4"/>
  <c r="T18" i="4"/>
  <c r="S18" i="4"/>
  <c r="R18" i="4"/>
  <c r="Q18" i="4"/>
  <c r="P18" i="4"/>
  <c r="N18" i="4"/>
  <c r="M18" i="4"/>
  <c r="L18" i="4"/>
  <c r="J18" i="4"/>
  <c r="I18" i="4"/>
  <c r="G18" i="4"/>
  <c r="C18" i="4"/>
  <c r="D17" i="4" s="1"/>
  <c r="D21" i="4" s="1"/>
  <c r="D25" i="4" s="1"/>
  <c r="G17" i="4"/>
  <c r="G21" i="4" s="1"/>
  <c r="G25" i="4" s="1"/>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O20" i="3"/>
  <c r="M20" i="3"/>
  <c r="L20" i="3"/>
  <c r="J20" i="3"/>
  <c r="I20" i="3"/>
  <c r="G20" i="3"/>
  <c r="C20" i="3"/>
  <c r="K19" i="3"/>
  <c r="H19" i="3"/>
  <c r="C19" i="3"/>
  <c r="U18" i="3"/>
  <c r="T18" i="3"/>
  <c r="S18" i="3"/>
  <c r="R18" i="3"/>
  <c r="Q18" i="3"/>
  <c r="P18" i="3"/>
  <c r="N18" i="3"/>
  <c r="M18" i="3"/>
  <c r="L18" i="3"/>
  <c r="J18" i="3"/>
  <c r="I18" i="3"/>
  <c r="G18" i="3"/>
  <c r="C18" i="3"/>
  <c r="D17" i="3" s="1"/>
  <c r="D21" i="3" s="1"/>
  <c r="D25" i="3" s="1"/>
  <c r="J17" i="3"/>
  <c r="J21" i="3" s="1"/>
  <c r="J25" i="3" s="1"/>
  <c r="G17" i="3"/>
  <c r="G21" i="3" s="1"/>
  <c r="G25" i="3" s="1"/>
  <c r="C13" i="3"/>
  <c r="C11" i="3"/>
  <c r="C9" i="3"/>
  <c r="C7" i="3"/>
  <c r="C5" i="3"/>
  <c r="C3"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AF29" i="2"/>
  <c r="AE29" i="2"/>
  <c r="AD29" i="2"/>
  <c r="AC29" i="2"/>
  <c r="AB29" i="2"/>
  <c r="V29" i="2"/>
  <c r="P29" i="2"/>
  <c r="AF28" i="2"/>
  <c r="AE28" i="2"/>
  <c r="AD28" i="2"/>
  <c r="AC28" i="2"/>
  <c r="AB28" i="2"/>
  <c r="V28" i="2"/>
  <c r="P28" i="2"/>
  <c r="AF27" i="2"/>
  <c r="AE27" i="2"/>
  <c r="AD27" i="2"/>
  <c r="AC27" i="2"/>
  <c r="AB27" i="2"/>
  <c r="V27" i="2"/>
  <c r="P27" i="2"/>
  <c r="F27" i="2"/>
  <c r="AF17" i="2"/>
  <c r="AE17" i="2"/>
  <c r="AD17" i="2"/>
  <c r="AC17" i="2"/>
  <c r="AB17" i="2"/>
  <c r="V17" i="2"/>
  <c r="P17" i="2"/>
  <c r="F17" i="2"/>
  <c r="AF20" i="2"/>
  <c r="AE20" i="2"/>
  <c r="AD20" i="2"/>
  <c r="AC20" i="2"/>
  <c r="AB20" i="2"/>
  <c r="V20" i="2"/>
  <c r="P20" i="2"/>
  <c r="F20" i="2"/>
  <c r="AF12" i="2"/>
  <c r="AE12" i="2"/>
  <c r="AD12" i="2"/>
  <c r="AC12" i="2"/>
  <c r="AB12" i="2"/>
  <c r="V12" i="2"/>
  <c r="P12" i="2"/>
  <c r="F12" i="2"/>
  <c r="AF15" i="2"/>
  <c r="AE15" i="2"/>
  <c r="AD15" i="2"/>
  <c r="AC15" i="2"/>
  <c r="AB15" i="2"/>
  <c r="V15" i="2"/>
  <c r="P15" i="2"/>
  <c r="F15" i="2"/>
  <c r="AF18" i="2"/>
  <c r="AE18" i="2"/>
  <c r="AD18" i="2"/>
  <c r="AC18" i="2"/>
  <c r="AB18" i="2"/>
  <c r="V18" i="2"/>
  <c r="P18" i="2"/>
  <c r="F18" i="2"/>
  <c r="AF19" i="2"/>
  <c r="AE19" i="2"/>
  <c r="AD19" i="2"/>
  <c r="AC19" i="2"/>
  <c r="AB19" i="2"/>
  <c r="V19" i="2"/>
  <c r="P19" i="2"/>
  <c r="F19" i="2"/>
  <c r="AF26" i="2"/>
  <c r="AE26" i="2"/>
  <c r="AD26" i="2"/>
  <c r="AC26" i="2"/>
  <c r="AB26" i="2"/>
  <c r="V26" i="2"/>
  <c r="P26" i="2"/>
  <c r="F26" i="2"/>
  <c r="AF14" i="2"/>
  <c r="AE14" i="2"/>
  <c r="AD14" i="2"/>
  <c r="AC14" i="2"/>
  <c r="AB14" i="2"/>
  <c r="V14" i="2"/>
  <c r="P14" i="2"/>
  <c r="F14" i="2"/>
  <c r="AF25" i="2"/>
  <c r="AE25" i="2"/>
  <c r="AD25" i="2"/>
  <c r="AC25" i="2"/>
  <c r="AB25" i="2"/>
  <c r="V25" i="2"/>
  <c r="P25" i="2"/>
  <c r="F25" i="2"/>
  <c r="AF9" i="2"/>
  <c r="AE9" i="2"/>
  <c r="AD9" i="2"/>
  <c r="AC9" i="2"/>
  <c r="AB9" i="2"/>
  <c r="V9" i="2"/>
  <c r="P9" i="2"/>
  <c r="F9" i="2"/>
  <c r="AF11" i="2"/>
  <c r="AE11" i="2"/>
  <c r="AD11" i="2"/>
  <c r="AC11" i="2"/>
  <c r="AB11" i="2"/>
  <c r="V11" i="2"/>
  <c r="P11" i="2"/>
  <c r="AF16" i="2"/>
  <c r="AE16" i="2"/>
  <c r="AD16" i="2"/>
  <c r="AC16" i="2"/>
  <c r="AB16" i="2"/>
  <c r="V16" i="2"/>
  <c r="P16" i="2"/>
  <c r="AF13" i="2"/>
  <c r="AE13" i="2"/>
  <c r="AD13" i="2"/>
  <c r="AC13" i="2"/>
  <c r="AB13" i="2"/>
  <c r="V13" i="2"/>
  <c r="P13" i="2"/>
  <c r="F13" i="2"/>
  <c r="AF24" i="2"/>
  <c r="AE24" i="2"/>
  <c r="AD24" i="2"/>
  <c r="AC24" i="2"/>
  <c r="AB24" i="2"/>
  <c r="V24" i="2"/>
  <c r="P24" i="2"/>
  <c r="F24" i="2"/>
  <c r="AF8" i="2"/>
  <c r="AE8" i="2"/>
  <c r="AD8" i="2"/>
  <c r="AC8" i="2"/>
  <c r="AB8" i="2"/>
  <c r="V8" i="2"/>
  <c r="P8" i="2"/>
  <c r="F8" i="2"/>
  <c r="AF23" i="2"/>
  <c r="AE23" i="2"/>
  <c r="AD23" i="2"/>
  <c r="AC23" i="2"/>
  <c r="AB23" i="2"/>
  <c r="V23" i="2"/>
  <c r="P23" i="2"/>
  <c r="F23" i="2"/>
  <c r="AF22" i="2"/>
  <c r="AE22" i="2"/>
  <c r="AD22" i="2"/>
  <c r="AC22" i="2"/>
  <c r="AB22" i="2"/>
  <c r="V22" i="2"/>
  <c r="P22" i="2"/>
  <c r="F22" i="2"/>
  <c r="AF7" i="2"/>
  <c r="AE7" i="2"/>
  <c r="AD7" i="2"/>
  <c r="AC7" i="2"/>
  <c r="AB7" i="2"/>
  <c r="V7" i="2"/>
  <c r="P7" i="2"/>
  <c r="F7" i="2"/>
  <c r="AF10" i="2"/>
  <c r="AE10" i="2"/>
  <c r="AD10" i="2"/>
  <c r="AC10" i="2"/>
  <c r="AB10" i="2"/>
  <c r="V10" i="2"/>
  <c r="P10" i="2"/>
  <c r="F10" i="2"/>
  <c r="AF21" i="2"/>
  <c r="AE21" i="2"/>
  <c r="AD21" i="2"/>
  <c r="AC21" i="2"/>
  <c r="AB21" i="2"/>
  <c r="V21" i="2"/>
  <c r="P21" i="2"/>
  <c r="F21" i="2"/>
</calcChain>
</file>

<file path=xl/sharedStrings.xml><?xml version="1.0" encoding="utf-8"?>
<sst xmlns="http://schemas.openxmlformats.org/spreadsheetml/2006/main" count="330" uniqueCount="106">
  <si>
    <t>CDBVM</t>
  </si>
  <si>
    <t>SAISON 2022 / 2023</t>
  </si>
  <si>
    <t>RANKING CADRE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</si>
  <si>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</si>
  <si>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</si>
  <si>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</si>
  <si>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</si>
  <si>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</si>
  <si>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</si>
  <si>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</si>
  <si>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</si>
  <si>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</si>
  <si>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</si>
  <si>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</si>
  <si>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</si>
  <si>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</si>
  <si>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</si>
  <si>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</si>
  <si>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</si>
  <si>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</si>
  <si>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</si>
  <si>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</si>
  <si>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</si>
  <si>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</si>
  <si>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</si>
  <si>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</si>
  <si>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</si>
  <si>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LECLERC MICHEL</t>
  </si>
  <si>
    <t>LECLERC</t>
  </si>
  <si>
    <t>MICHEL</t>
  </si>
  <si>
    <t>ABASM</t>
  </si>
  <si>
    <t>R1</t>
  </si>
  <si>
    <t>RAOULT PIERRE JEAN</t>
  </si>
  <si>
    <t>RAOULT</t>
  </si>
  <si>
    <t>PIERRE JEAN</t>
  </si>
  <si>
    <t>DAIRE ERIC</t>
  </si>
  <si>
    <t>DAIRE</t>
  </si>
  <si>
    <t>ERIC</t>
  </si>
  <si>
    <t>FINALISTE</t>
  </si>
  <si>
    <t>BEAUCHER ALAIN</t>
  </si>
  <si>
    <t>BEAUCHER</t>
  </si>
  <si>
    <t>ALAIN</t>
  </si>
  <si>
    <t>LIVRY</t>
  </si>
  <si>
    <t>FERNANDES ALVES FRANCISCO</t>
  </si>
  <si>
    <t>FERNANDES ALVES</t>
  </si>
  <si>
    <t>FRANCISCO</t>
  </si>
  <si>
    <t>ABMA</t>
  </si>
  <si>
    <t>WEILL DENIS</t>
  </si>
  <si>
    <t>WEILL</t>
  </si>
  <si>
    <t>DENIS</t>
  </si>
  <si>
    <t>PIBOURDIN ERIC</t>
  </si>
  <si>
    <t>PIBOURDIN</t>
  </si>
  <si>
    <t>SALZENSTEIN GEORGES</t>
  </si>
  <si>
    <t>SALZENSTEIN</t>
  </si>
  <si>
    <t>GEORGES</t>
  </si>
  <si>
    <t>CHAMPY PHILIPPE</t>
  </si>
  <si>
    <t>CHAMPY</t>
  </si>
  <si>
    <t>PHILIPPE</t>
  </si>
  <si>
    <t>012774I</t>
  </si>
  <si>
    <t/>
  </si>
  <si>
    <t>MA PHUOC BICH</t>
  </si>
  <si>
    <t>MA PHUOC</t>
  </si>
  <si>
    <t>BICH</t>
  </si>
  <si>
    <t>148333G</t>
  </si>
  <si>
    <t>PONCE FREDERIC</t>
  </si>
  <si>
    <t>PONCE</t>
  </si>
  <si>
    <t>FREDERIC</t>
  </si>
  <si>
    <t>PIVONET FRANCIS</t>
  </si>
  <si>
    <t>PIVONET</t>
  </si>
  <si>
    <t>FRANCIS</t>
  </si>
  <si>
    <t>GOUVEIA VICTOR</t>
  </si>
  <si>
    <t>GOUVEIA</t>
  </si>
  <si>
    <t>VICTOR</t>
  </si>
  <si>
    <t>HANSEL GERARD</t>
  </si>
  <si>
    <t>HANSEL</t>
  </si>
  <si>
    <t>GERARD</t>
  </si>
  <si>
    <t>LUCAS PHILIPPE</t>
  </si>
  <si>
    <t>LUCAS</t>
  </si>
  <si>
    <t>LABOUREAU VERONIQUE</t>
  </si>
  <si>
    <t>LABOUREAU</t>
  </si>
  <si>
    <t>VERONIQUE</t>
  </si>
  <si>
    <t>KEREBEL ERIC</t>
  </si>
  <si>
    <t>KEREBEL</t>
  </si>
  <si>
    <t>LEMONIER THIERY</t>
  </si>
  <si>
    <t>LEMONIER</t>
  </si>
  <si>
    <t>THIERY</t>
  </si>
  <si>
    <t>BOISSET JEAN PIERRE</t>
  </si>
  <si>
    <t>BOISSET</t>
  </si>
  <si>
    <t>JEAN PIERRE</t>
  </si>
  <si>
    <t>COKAL RECEP</t>
  </si>
  <si>
    <t>COKAL</t>
  </si>
  <si>
    <t>RECEP</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</si>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</sst>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9">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xf numFmtId="0" fontId="1" fillId="0" borderId="0"/>
    <xf numFmtId="0" fontId="4" fillId="0" borderId="0"/>
  </cellStyleXfs>
  <cellXfs count="238">
    <xf numFmtId="0" fontId="0" fillId="0" borderId="0" xfId="0"/>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4" fillId="0" borderId="6" xfId="2" applyBorder="1" applyAlignment="1">
      <alignment horizontal="center"/>
    </xf>
    <xf numFmtId="49" fontId="7" fillId="0" borderId="6" xfId="2" applyNumberFormat="1" applyFont="1" applyBorder="1" applyAlignment="1">
      <alignment horizontal="center"/>
    </xf>
    <xf numFmtId="2" fontId="4" fillId="0" borderId="6" xfId="2" applyNumberFormat="1" applyBorder="1" applyAlignment="1">
      <alignment horizontal="center"/>
    </xf>
    <xf numFmtId="0" fontId="1" fillId="0" borderId="6" xfId="1" applyBorder="1" applyAlignment="1" applyProtection="1">
      <alignment horizontal="center" vertical="center" wrapText="1"/>
      <protection hidden="1"/>
    </xf>
    <xf numFmtId="164"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2" fontId="8" fillId="0" borderId="7" xfId="2" applyNumberFormat="1" applyFont="1" applyBorder="1" applyAlignment="1">
      <alignment horizontal="center"/>
    </xf>
    <xf numFmtId="0" fontId="1" fillId="0" borderId="6" xfId="1" applyBorder="1" applyProtection="1">
      <protection hidden="1"/>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17" fontId="7" fillId="0" borderId="6" xfId="2" applyNumberFormat="1" applyFont="1" applyBorder="1" applyAlignment="1">
      <alignment horizontal="center"/>
    </xf>
    <xf numFmtId="0" fontId="4" fillId="7" borderId="6" xfId="2"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0" fontId="8" fillId="7" borderId="9" xfId="2" applyFont="1" applyFill="1" applyBorder="1" applyAlignment="1" applyProtection="1">
      <alignment horizontal="center" vertical="center"/>
      <protection locked="0"/>
    </xf>
    <xf numFmtId="0" fontId="8" fillId="0" borderId="6" xfId="2" applyFont="1" applyBorder="1" applyAlignment="1">
      <alignment horizontal="center"/>
    </xf>
    <xf numFmtId="0" fontId="1" fillId="0" borderId="6" xfId="1" applyBorder="1" applyAlignment="1">
      <alignment horizontal="left"/>
    </xf>
    <xf numFmtId="0" fontId="4" fillId="8" borderId="6" xfId="2" applyFill="1" applyBorder="1" applyAlignment="1" applyProtection="1">
      <alignment horizontal="center" vertical="center"/>
      <protection hidden="1"/>
    </xf>
    <xf numFmtId="164"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0" fontId="8" fillId="7" borderId="7" xfId="2" applyFont="1" applyFill="1" applyBorder="1" applyAlignment="1" applyProtection="1">
      <alignment horizontal="center" vertical="center"/>
      <protection locked="0"/>
    </xf>
    <xf numFmtId="0" fontId="8" fillId="7" borderId="6" xfId="2" applyFont="1" applyFill="1" applyBorder="1" applyAlignment="1" applyProtection="1">
      <alignment horizontal="center" vertical="center"/>
      <protection locked="0"/>
    </xf>
    <xf numFmtId="0" fontId="7" fillId="0" borderId="10" xfId="2" applyFont="1" applyBorder="1" applyAlignment="1">
      <alignment horizontal="center"/>
    </xf>
    <xf numFmtId="0" fontId="1" fillId="0" borderId="6" xfId="1" applyBorder="1" applyAlignment="1" applyProtection="1">
      <alignment horizontal="center"/>
      <protection hidden="1"/>
    </xf>
    <xf numFmtId="0" fontId="1" fillId="0" borderId="12" xfId="1" applyBorder="1"/>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8" fillId="7" borderId="6" xfId="2" applyFont="1" applyFill="1" applyBorder="1" applyAlignment="1" applyProtection="1">
      <alignment horizontal="center" vertical="center" wrapText="1"/>
      <protection locked="0"/>
    </xf>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6" fillId="10" borderId="20"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xf numFmtId="0" fontId="18" fillId="10" borderId="31" xfId="1" applyFont="1" applyFill="1" applyBorder="1" applyAlignment="1" applyProtection="1">
      <alignment horizontal="center" vertical="center"/>
      <protection hidden="1"/>
    </xf>
    <xf numFmtId="0" fontId="18" fillId="11" borderId="31"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15" fillId="10" borderId="46" xfId="1" applyFont="1" applyFill="1" applyBorder="1" applyAlignment="1" applyProtection="1">
      <alignment horizontal="center" vertical="center" wrapText="1"/>
      <protection hidden="1"/>
    </xf>
    <xf numFmtId="0" fontId="15" fillId="10" borderId="47" xfId="1" applyFont="1" applyFill="1" applyBorder="1" applyAlignment="1" applyProtection="1">
      <alignment horizontal="center" vertical="center" wrapText="1"/>
      <protection hidden="1"/>
    </xf>
    <xf numFmtId="0" fontId="15" fillId="10" borderId="48" xfId="1" applyFont="1" applyFill="1" applyBorder="1" applyAlignment="1" applyProtection="1">
      <alignment horizontal="center" vertical="center" wrapText="1"/>
      <protection hidden="1"/>
    </xf>
    <xf numFmtId="0" fontId="15" fillId="11" borderId="21" xfId="1" applyFont="1" applyFill="1" applyBorder="1" applyAlignment="1" applyProtection="1">
      <alignment horizontal="center" vertical="center"/>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3" fillId="0" borderId="0" xfId="1" applyFont="1" applyAlignment="1" applyProtection="1">
      <alignment horizontal="center" vertical="center"/>
      <protection hidden="1"/>
    </xf>
    <xf numFmtId="0" fontId="15" fillId="10" borderId="21" xfId="1" applyFont="1" applyFill="1" applyBorder="1" applyAlignment="1" applyProtection="1">
      <alignment horizontal="center" vertical="center"/>
      <protection hidden="1"/>
    </xf>
    <xf numFmtId="0" fontId="15" fillId="11" borderId="46" xfId="1" applyFont="1" applyFill="1" applyBorder="1" applyAlignment="1" applyProtection="1">
      <alignment horizontal="center" vertical="center" wrapText="1"/>
      <protection hidden="1"/>
    </xf>
    <xf numFmtId="0" fontId="15" fillId="11" borderId="47" xfId="1" applyFont="1" applyFill="1" applyBorder="1" applyAlignment="1" applyProtection="1">
      <alignment horizontal="center" vertical="center" wrapText="1"/>
      <protection hidden="1"/>
    </xf>
    <xf numFmtId="0" fontId="15" fillId="11" borderId="48"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2" fillId="10" borderId="29"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165" fontId="13" fillId="0" borderId="0" xfId="1" applyNumberFormat="1" applyFont="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 fillId="0" borderId="0" xfId="1" applyFont="1" applyAlignment="1" applyProtection="1">
      <alignment horizontal="center"/>
      <protection hidden="1"/>
    </xf>
    <xf numFmtId="0" fontId="4" fillId="7" borderId="11" xfId="2" applyFill="1" applyBorder="1" applyAlignment="1" applyProtection="1">
      <alignment horizontal="center" vertical="center"/>
      <protection hidden="1"/>
    </xf>
    <xf numFmtId="164" fontId="4" fillId="7" borderId="11" xfId="2" applyNumberFormat="1" applyFill="1" applyBorder="1" applyAlignment="1" applyProtection="1">
      <alignment horizontal="center" vertical="center"/>
      <protection hidden="1"/>
    </xf>
    <xf numFmtId="1" fontId="4" fillId="7" borderId="11" xfId="2" applyNumberFormat="1" applyFill="1" applyBorder="1" applyAlignment="1" applyProtection="1">
      <alignment horizontal="center" vertical="center"/>
      <protection hidden="1"/>
    </xf>
    <xf numFmtId="0" fontId="4" fillId="7" borderId="10" xfId="2" applyFill="1" applyBorder="1" applyAlignment="1" applyProtection="1">
      <alignment horizontal="center" vertical="center"/>
      <protection hidden="1"/>
    </xf>
    <xf numFmtId="164" fontId="4" fillId="7" borderId="10" xfId="2" applyNumberFormat="1" applyFill="1" applyBorder="1" applyAlignment="1" applyProtection="1">
      <alignment horizontal="center" vertical="center"/>
      <protection hidden="1"/>
    </xf>
    <xf numFmtId="1" fontId="4" fillId="7" borderId="10" xfId="2" applyNumberFormat="1" applyFill="1" applyBorder="1" applyAlignment="1" applyProtection="1">
      <alignment horizontal="center" vertical="center"/>
      <protection hidden="1"/>
    </xf>
  </cellXfs>
  <cellStyles count="3">
    <cellStyle name="Normal" xfId="0" builtinId="0"/>
    <cellStyle name="Normal 2" xfId="1" xr:uid="{D9CCA439-B50B-40E5-A8E0-819B32C2A21D}"/>
    <cellStyle name="Normal 3" xfId="2" xr:uid="{57F4BA48-7D72-4A8D-A9B3-C45083B5D246}"/>
  </cellStyles>
  <dxfs count="41">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019B1C2F-C71C-4580-A0C4-56B56ACF7461}"/>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E4156C0F-027F-4984-8860-309C4787CD61}"/>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B6708FD5-BD10-48E6-9AE3-71D486DEB738}"/>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E2988CAD-27FF-4B30-964C-A5B767620ED1}"/>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FFC04140-52F2-45E1-A33C-EBB68FBEA88E}"/>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6E8E0E25-17B3-4C0E-A8A0-EED99C0E46DE}"/>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00C52E08-F36A-490C-83CC-FBACAFD62F6D}"/>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DE119D20-1C37-4937-B863-E09722BD7CC9}"/>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2429244F-9B84-4EB3-8BD0-638AFEACE3F7}"/>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BCBBDFB0-E5FD-4FD7-AC98-852CC9C76285}"/>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75A8E4FB-DE27-4B57-A520-71D9A5270C46}"/>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87767EA5-0C6F-4647-A7DD-03771397AF5E}"/>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BB26F8CA-1204-455F-80DC-69CDED6B9445}"/>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D86766E9-8E1A-4AAC-83C4-B6EA9548E684}"/>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26FB3BA3-F1B2-4DFE-9C6C-E345D24AB273}"/>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B569403F-DB86-44AB-9228-A4F5F9EB3D2D}"/>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E89E5523-E306-4B34-8477-074D39D2088F}"/>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65118CCC-1D5B-44AD-91FF-C8F3E30A224E}"/>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378EFD7E-8869-413A-95EC-88AE0DE6FB5A}"/>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E6AEF032-7AA1-4EBC-89A7-7BD9B6456422}"/>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DE36F645-5C98-46FA-88BD-90682E1D01BC}"/>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B63FB5EE-022C-4FD4-8A6E-3AB4CA2EEDBF}"/>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3D825653-BCD1-4951-BE0D-A60E9F2190AA}"/>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1</xdr:col>
      <xdr:colOff>167640</xdr:colOff>
      <xdr:row>3</xdr:row>
      <xdr:rowOff>0</xdr:rowOff>
    </xdr:to>
    <xdr:sp macro="" textlink="">
      <xdr:nvSpPr>
        <xdr:cNvPr id="2" name="ZoneTexte 1">
          <a:extLst>
            <a:ext uri="{FF2B5EF4-FFF2-40B4-BE49-F238E27FC236}">
              <a16:creationId xmlns:a16="http://schemas.microsoft.com/office/drawing/2014/main" id="{5C878B49-B436-4719-91C4-5423F48E6F0F}"/>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nking%20et%20convocation%20CADRE%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1%20ABASM/FDM%20%20Cadre%20R1%20T1%20Poule%202%20Saint%20Maur%20-%20Copie%20(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1%20ABASM/FDM%20%20Cadre%20R1%20T1%20Poule%203%20Saint%20Maur%20-%20Copi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1%20ABASM/FDM%20%20Cadre%20R1%20T1%20Poule%204%20Saint%20Maur%20-%20Copie%20(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1%20ABASM/FDM%20%20Cadre%20R1%20T1%20Poule%205%20Saint%20Maur.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1%20ABASM/FDM%20%20Cadre%20R1%20T1%20Poule%201%20Saint%20Maur%20-%20Copie%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15</v>
          </cell>
        </row>
        <row r="9">
          <cell r="AQ9" t="b">
            <v>0</v>
          </cell>
        </row>
        <row r="10">
          <cell r="AQ10" t="b">
            <v>1</v>
          </cell>
        </row>
        <row r="11">
          <cell r="AQ11" t="b">
            <v>1</v>
          </cell>
        </row>
        <row r="12">
          <cell r="AQ12" t="b">
            <v>0</v>
          </cell>
        </row>
        <row r="13">
          <cell r="AQ13" t="b">
            <v>0</v>
          </cell>
        </row>
        <row r="14">
          <cell r="AQ14" t="b">
            <v>1</v>
          </cell>
        </row>
        <row r="15">
          <cell r="AQ15" t="b">
            <v>0</v>
          </cell>
        </row>
        <row r="16">
          <cell r="AQ16" t="b">
            <v>1</v>
          </cell>
        </row>
        <row r="17">
          <cell r="AQ17" t="b">
            <v>1</v>
          </cell>
        </row>
        <row r="18">
          <cell r="AQ18" t="b">
            <v>1</v>
          </cell>
        </row>
        <row r="19">
          <cell r="AQ19" t="b">
            <v>1</v>
          </cell>
        </row>
        <row r="20">
          <cell r="AQ20" t="b">
            <v>0</v>
          </cell>
        </row>
        <row r="21">
          <cell r="AQ21" t="b">
            <v>1</v>
          </cell>
        </row>
        <row r="22">
          <cell r="AQ22" t="b">
            <v>0</v>
          </cell>
        </row>
        <row r="23">
          <cell r="AQ23" t="b">
            <v>1</v>
          </cell>
        </row>
        <row r="24">
          <cell r="AQ24" t="b">
            <v>1</v>
          </cell>
        </row>
        <row r="25">
          <cell r="AQ25" t="b">
            <v>1</v>
          </cell>
        </row>
        <row r="26">
          <cell r="AQ26" t="b">
            <v>1</v>
          </cell>
        </row>
        <row r="27">
          <cell r="AQ27" t="b">
            <v>1</v>
          </cell>
        </row>
        <row r="28">
          <cell r="AQ28" t="b">
            <v>1</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t="str">
            <v>141158E</v>
          </cell>
          <cell r="C2" t="str">
            <v>ABMA</v>
          </cell>
          <cell r="F2" t="str">
            <v>Début de saison</v>
          </cell>
        </row>
        <row r="3">
          <cell r="A3" t="str">
            <v>ALAZARD PHILIPPE</v>
          </cell>
          <cell r="B3" t="str">
            <v>012406E</v>
          </cell>
          <cell r="C3" t="str">
            <v>ABMA</v>
          </cell>
          <cell r="F3" t="str">
            <v>Après le T1</v>
          </cell>
        </row>
        <row r="4">
          <cell r="A4" t="str">
            <v>BEAUCHER ALAIN</v>
          </cell>
          <cell r="B4" t="str">
            <v>144872A</v>
          </cell>
          <cell r="C4" t="str">
            <v>LIVRY</v>
          </cell>
          <cell r="F4" t="str">
            <v>Après le T2</v>
          </cell>
        </row>
        <row r="5">
          <cell r="A5" t="str">
            <v>BOISSET JEAN PIERRE</v>
          </cell>
          <cell r="B5" t="str">
            <v>155821W</v>
          </cell>
          <cell r="C5" t="str">
            <v>ABASM</v>
          </cell>
          <cell r="F5" t="str">
            <v>Après le T3</v>
          </cell>
        </row>
        <row r="6">
          <cell r="A6" t="str">
            <v>CHAMPY PHILIPPE</v>
          </cell>
          <cell r="B6" t="str">
            <v>012774I</v>
          </cell>
          <cell r="C6" t="str">
            <v>ABASM</v>
          </cell>
        </row>
        <row r="7">
          <cell r="A7" t="str">
            <v>CHUNG HOAN TOAN</v>
          </cell>
          <cell r="B7" t="str">
            <v>160016F</v>
          </cell>
          <cell r="C7" t="str">
            <v>LIVRY</v>
          </cell>
        </row>
        <row r="8">
          <cell r="A8" t="str">
            <v>COKAL RECEP</v>
          </cell>
          <cell r="B8" t="str">
            <v>157233F</v>
          </cell>
          <cell r="C8" t="str">
            <v>ABASM</v>
          </cell>
        </row>
        <row r="9">
          <cell r="A9" t="str">
            <v>DAIRE ERIC</v>
          </cell>
          <cell r="B9" t="str">
            <v>012883N</v>
          </cell>
          <cell r="C9" t="str">
            <v>ABASM</v>
          </cell>
        </row>
        <row r="10">
          <cell r="A10" t="str">
            <v>DELALANDE CHRISTIAN</v>
          </cell>
          <cell r="B10" t="str">
            <v>129824G</v>
          </cell>
          <cell r="C10" t="str">
            <v>LIVRY</v>
          </cell>
        </row>
        <row r="11">
          <cell r="A11" t="str">
            <v>DELAPLACE EMMANUEL</v>
          </cell>
          <cell r="B11" t="str">
            <v>143224Q</v>
          </cell>
          <cell r="C11" t="str">
            <v>LIVRY</v>
          </cell>
        </row>
        <row r="12">
          <cell r="A12" t="str">
            <v>DI GIOIA SERGE</v>
          </cell>
          <cell r="B12" t="str">
            <v>103127L</v>
          </cell>
          <cell r="C12" t="str">
            <v>ABASM</v>
          </cell>
        </row>
        <row r="13">
          <cell r="A13" t="str">
            <v>DOUSSOT PIERRE</v>
          </cell>
          <cell r="B13" t="str">
            <v>013010K</v>
          </cell>
          <cell r="C13" t="str">
            <v>ABMA</v>
          </cell>
        </row>
        <row r="14">
          <cell r="A14" t="str">
            <v>DUVAL GERARD</v>
          </cell>
          <cell r="B14" t="str">
            <v>134792I</v>
          </cell>
          <cell r="C14" t="str">
            <v>LIVRY</v>
          </cell>
        </row>
        <row r="15">
          <cell r="A15" t="str">
            <v>FAVERO ALAIN</v>
          </cell>
          <cell r="B15" t="str">
            <v>113683L</v>
          </cell>
          <cell r="C15" t="str">
            <v>LIVRY</v>
          </cell>
        </row>
        <row r="16">
          <cell r="A16" t="str">
            <v>FAVIEN CHRISTIAN</v>
          </cell>
          <cell r="B16" t="str">
            <v>151437F</v>
          </cell>
          <cell r="C16" t="str">
            <v>LIVRY</v>
          </cell>
        </row>
        <row r="17">
          <cell r="A17" t="str">
            <v>FERNANDES ALVES FRANCISCO</v>
          </cell>
          <cell r="B17" t="str">
            <v>156543F</v>
          </cell>
          <cell r="C17" t="str">
            <v>ABMA</v>
          </cell>
        </row>
        <row r="18">
          <cell r="A18" t="str">
            <v>GERNEZ JEAN PHILIPPE</v>
          </cell>
          <cell r="B18" t="str">
            <v>167213D</v>
          </cell>
          <cell r="C18" t="str">
            <v>ABMA</v>
          </cell>
        </row>
        <row r="19">
          <cell r="A19" t="str">
            <v>GILLOT OLIVIER</v>
          </cell>
          <cell r="B19" t="str">
            <v>145606G</v>
          </cell>
          <cell r="C19" t="str">
            <v>ABMA</v>
          </cell>
        </row>
        <row r="20">
          <cell r="A20" t="str">
            <v>GOUVEIA VICTOR</v>
          </cell>
          <cell r="B20" t="str">
            <v>150497J</v>
          </cell>
          <cell r="C20" t="str">
            <v>LIVRY</v>
          </cell>
        </row>
        <row r="21">
          <cell r="A21" t="str">
            <v>GUERIN JACQUES</v>
          </cell>
          <cell r="B21" t="str">
            <v>108081Z</v>
          </cell>
          <cell r="C21" t="str">
            <v>ABASM</v>
          </cell>
        </row>
        <row r="22">
          <cell r="A22" t="str">
            <v>GUILLOTIN GILLES</v>
          </cell>
          <cell r="B22" t="str">
            <v>013317F</v>
          </cell>
          <cell r="C22" t="str">
            <v>ABMA</v>
          </cell>
        </row>
        <row r="23">
          <cell r="A23" t="str">
            <v>GUREWAN SURESH</v>
          </cell>
          <cell r="B23" t="str">
            <v>013325N</v>
          </cell>
          <cell r="C23" t="str">
            <v>ABMA</v>
          </cell>
        </row>
        <row r="24">
          <cell r="A24" t="str">
            <v>HANSEL GERARD</v>
          </cell>
          <cell r="B24" t="str">
            <v>013335X</v>
          </cell>
          <cell r="C24" t="str">
            <v>ABMA</v>
          </cell>
        </row>
        <row r="25">
          <cell r="A25" t="str">
            <v>HANTALA MICHEL</v>
          </cell>
          <cell r="B25" t="str">
            <v>108116I</v>
          </cell>
          <cell r="C25" t="str">
            <v>ABASM</v>
          </cell>
        </row>
        <row r="26">
          <cell r="A26" t="str">
            <v>HEINEN BERNARD</v>
          </cell>
          <cell r="B26" t="str">
            <v>155032N</v>
          </cell>
          <cell r="C26" t="str">
            <v>LIVRY</v>
          </cell>
        </row>
        <row r="27">
          <cell r="A27" t="str">
            <v>HELLAL DENIS</v>
          </cell>
          <cell r="B27" t="str">
            <v>120639Z</v>
          </cell>
          <cell r="C27" t="str">
            <v>ABASM</v>
          </cell>
        </row>
        <row r="28">
          <cell r="A28" t="str">
            <v>HENRIQUET MARC</v>
          </cell>
          <cell r="B28" t="str">
            <v>163976K</v>
          </cell>
          <cell r="C28" t="str">
            <v>ABASM</v>
          </cell>
        </row>
        <row r="29">
          <cell r="A29" t="str">
            <v>JARRETY DIDIER</v>
          </cell>
          <cell r="B29" t="str">
            <v>013399J</v>
          </cell>
          <cell r="C29" t="str">
            <v>LIVRY</v>
          </cell>
        </row>
        <row r="30">
          <cell r="A30" t="str">
            <v>KELLNER PIERRE</v>
          </cell>
          <cell r="B30" t="str">
            <v>129520O</v>
          </cell>
          <cell r="C30" t="str">
            <v>ABMA</v>
          </cell>
        </row>
        <row r="31">
          <cell r="A31" t="str">
            <v>KEREBEL ERIC</v>
          </cell>
          <cell r="B31" t="str">
            <v>013428M</v>
          </cell>
          <cell r="C31" t="str">
            <v>ABASM</v>
          </cell>
        </row>
        <row r="32">
          <cell r="A32" t="str">
            <v>L HERONDE MICHEL</v>
          </cell>
          <cell r="B32" t="str">
            <v>132888C</v>
          </cell>
          <cell r="C32" t="str">
            <v>ABMA</v>
          </cell>
        </row>
        <row r="33">
          <cell r="A33" t="str">
            <v>LE CAM FABRICE</v>
          </cell>
          <cell r="B33" t="str">
            <v>162092M</v>
          </cell>
          <cell r="C33" t="str">
            <v>ABMA</v>
          </cell>
        </row>
        <row r="34">
          <cell r="A34" t="str">
            <v>LE HUAN CUA TRAN</v>
          </cell>
          <cell r="B34" t="str">
            <v>118031R</v>
          </cell>
          <cell r="C34" t="str">
            <v>ABMA</v>
          </cell>
        </row>
        <row r="35">
          <cell r="A35" t="str">
            <v>LECLERC MICHEL</v>
          </cell>
          <cell r="B35" t="str">
            <v>013526G</v>
          </cell>
          <cell r="C35" t="str">
            <v>ABASM</v>
          </cell>
        </row>
        <row r="36">
          <cell r="A36" t="str">
            <v>LEMONIER THIERY</v>
          </cell>
          <cell r="B36" t="str">
            <v>154179L</v>
          </cell>
          <cell r="C36" t="str">
            <v>ABMA</v>
          </cell>
        </row>
        <row r="37">
          <cell r="A37" t="str">
            <v>LOURDOU GERARD</v>
          </cell>
          <cell r="B37" t="str">
            <v>013618U</v>
          </cell>
          <cell r="C37" t="str">
            <v>LIVRY</v>
          </cell>
        </row>
        <row r="38">
          <cell r="A38" t="str">
            <v>LUCAS PHILIPPE</v>
          </cell>
          <cell r="B38" t="str">
            <v>119631F</v>
          </cell>
          <cell r="C38" t="str">
            <v>ABASM</v>
          </cell>
        </row>
        <row r="39">
          <cell r="A39" t="str">
            <v>MA PHUOC BICH</v>
          </cell>
          <cell r="B39" t="str">
            <v>148333G</v>
          </cell>
          <cell r="C39" t="str">
            <v>ABMA</v>
          </cell>
        </row>
        <row r="40">
          <cell r="A40" t="str">
            <v>MALAHIEUDE CLAUDE</v>
          </cell>
          <cell r="B40" t="str">
            <v>110995B</v>
          </cell>
          <cell r="C40" t="str">
            <v>ABMA</v>
          </cell>
        </row>
        <row r="41">
          <cell r="A41" t="str">
            <v>MALASSIGNE ELFEGE</v>
          </cell>
          <cell r="B41" t="str">
            <v>147796Y</v>
          </cell>
          <cell r="C41" t="str">
            <v>ABASM</v>
          </cell>
        </row>
        <row r="42">
          <cell r="A42" t="str">
            <v>MANCY PIERRE</v>
          </cell>
          <cell r="B42" t="str">
            <v>143826U</v>
          </cell>
          <cell r="C42" t="str">
            <v>ABMA</v>
          </cell>
        </row>
        <row r="43">
          <cell r="A43" t="str">
            <v>MARIGNIER DANIEL</v>
          </cell>
          <cell r="B43" t="str">
            <v>103162U</v>
          </cell>
          <cell r="C43" t="str">
            <v>ABMA</v>
          </cell>
        </row>
        <row r="44">
          <cell r="A44" t="str">
            <v>MENDEL GILLES</v>
          </cell>
          <cell r="B44" t="str">
            <v>169536D</v>
          </cell>
          <cell r="C44" t="str">
            <v>ABMA</v>
          </cell>
        </row>
        <row r="45">
          <cell r="A45" t="str">
            <v>N GUYEN ANTOINE</v>
          </cell>
          <cell r="B45" t="str">
            <v>132895J</v>
          </cell>
          <cell r="C45" t="str">
            <v>ABMA</v>
          </cell>
        </row>
        <row r="46">
          <cell r="A46" t="str">
            <v>PALLOT DOMINIQUE</v>
          </cell>
          <cell r="B46" t="str">
            <v>136957P</v>
          </cell>
          <cell r="C46" t="str">
            <v>LIVRY</v>
          </cell>
        </row>
        <row r="47">
          <cell r="A47" t="str">
            <v>PAURON REGIS</v>
          </cell>
          <cell r="B47" t="str">
            <v>168325M</v>
          </cell>
          <cell r="C47" t="str">
            <v>ABMA</v>
          </cell>
        </row>
        <row r="48">
          <cell r="A48" t="str">
            <v>PEYROLE PHILIPPE</v>
          </cell>
          <cell r="B48" t="str">
            <v>013922M</v>
          </cell>
          <cell r="C48" t="str">
            <v>LIVRY</v>
          </cell>
        </row>
        <row r="49">
          <cell r="A49" t="str">
            <v>PHAM NGOC THAO</v>
          </cell>
          <cell r="B49" t="str">
            <v>148332F</v>
          </cell>
          <cell r="C49" t="str">
            <v>ABMA</v>
          </cell>
        </row>
        <row r="50">
          <cell r="A50" t="str">
            <v>PIBOURDIN ERIC</v>
          </cell>
          <cell r="B50" t="str">
            <v>157535J</v>
          </cell>
          <cell r="C50" t="str">
            <v>ABMA</v>
          </cell>
        </row>
        <row r="51">
          <cell r="A51" t="str">
            <v>PIVONET FRANCIS</v>
          </cell>
          <cell r="B51" t="str">
            <v>154522J</v>
          </cell>
          <cell r="C51" t="str">
            <v>ABASM</v>
          </cell>
        </row>
        <row r="52">
          <cell r="A52" t="str">
            <v>PONCE FREDERIC</v>
          </cell>
          <cell r="B52" t="str">
            <v>154178K</v>
          </cell>
          <cell r="C52" t="str">
            <v>ABMA</v>
          </cell>
        </row>
        <row r="53">
          <cell r="A53" t="str">
            <v>RAOULT PIERRE JEAN</v>
          </cell>
          <cell r="B53" t="str">
            <v>109291N</v>
          </cell>
          <cell r="C53" t="str">
            <v>ABASM</v>
          </cell>
        </row>
        <row r="54">
          <cell r="A54" t="str">
            <v>RIEGEL SERGE</v>
          </cell>
          <cell r="B54" t="str">
            <v>010178M</v>
          </cell>
          <cell r="C54" t="str">
            <v>ABASM</v>
          </cell>
        </row>
        <row r="55">
          <cell r="A55" t="str">
            <v>SAGET XAVIER</v>
          </cell>
          <cell r="B55" t="str">
            <v>159467J</v>
          </cell>
          <cell r="C55" t="str">
            <v>ABASM</v>
          </cell>
        </row>
        <row r="56">
          <cell r="A56" t="str">
            <v>SALZENSTEIN GEORGES</v>
          </cell>
          <cell r="B56" t="str">
            <v>111888K</v>
          </cell>
          <cell r="C56" t="str">
            <v>LIVRY</v>
          </cell>
        </row>
        <row r="57">
          <cell r="A57" t="str">
            <v>SIMON CLAUDE</v>
          </cell>
          <cell r="B57" t="str">
            <v>137385B</v>
          </cell>
          <cell r="C57" t="str">
            <v>ABASM</v>
          </cell>
        </row>
        <row r="58">
          <cell r="A58" t="str">
            <v>TENREIRO ARISTIDE</v>
          </cell>
          <cell r="B58" t="str">
            <v>014225D</v>
          </cell>
          <cell r="C58" t="str">
            <v>LIVRY</v>
          </cell>
        </row>
        <row r="59">
          <cell r="A59" t="str">
            <v>THIERRY JEAN MICHEL</v>
          </cell>
          <cell r="B59" t="str">
            <v>014238Q</v>
          </cell>
          <cell r="C59" t="str">
            <v>ABMA</v>
          </cell>
        </row>
        <row r="60">
          <cell r="A60" t="str">
            <v>WEILL DENIS</v>
          </cell>
          <cell r="B60" t="str">
            <v>168882S</v>
          </cell>
          <cell r="C60" t="str">
            <v>ABASM</v>
          </cell>
        </row>
        <row r="61">
          <cell r="A61" t="str">
            <v>LABOUREAU VERONIQUE</v>
          </cell>
          <cell r="B61" t="str">
            <v>136220G</v>
          </cell>
          <cell r="C61"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44892</v>
          </cell>
        </row>
        <row r="12">
          <cell r="C12" t="str">
            <v>ABASM</v>
          </cell>
        </row>
        <row r="14">
          <cell r="C14">
            <v>1</v>
          </cell>
        </row>
        <row r="15">
          <cell r="C15">
            <v>2</v>
          </cell>
        </row>
        <row r="16">
          <cell r="C16" t="str">
            <v>CADRE</v>
          </cell>
        </row>
        <row r="17">
          <cell r="C17" t="str">
            <v>R1</v>
          </cell>
        </row>
        <row r="28">
          <cell r="B28" t="str">
            <v>LEMONIER Thierry</v>
          </cell>
          <cell r="C28" t="str">
            <v>R1</v>
          </cell>
          <cell r="D28" t="str">
            <v>ABMA</v>
          </cell>
        </row>
        <row r="29">
          <cell r="B29" t="str">
            <v>LUCAS Philippe</v>
          </cell>
          <cell r="C29" t="str">
            <v>R1</v>
          </cell>
          <cell r="D29" t="str">
            <v>ABASM</v>
          </cell>
        </row>
        <row r="30">
          <cell r="B30" t="str">
            <v>DAIRE Eric</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153</v>
          </cell>
          <cell r="S27">
            <v>64</v>
          </cell>
          <cell r="T27">
            <v>2.390625</v>
          </cell>
          <cell r="U27">
            <v>2.1428571428571428</v>
          </cell>
          <cell r="V27">
            <v>14</v>
          </cell>
          <cell r="W27">
            <v>2</v>
          </cell>
          <cell r="Y27">
            <v>2</v>
          </cell>
          <cell r="Z27">
            <v>5</v>
          </cell>
          <cell r="AG27">
            <v>1</v>
          </cell>
          <cell r="AH27">
            <v>6</v>
          </cell>
        </row>
        <row r="28">
          <cell r="E28">
            <v>45</v>
          </cell>
          <cell r="F28">
            <v>19</v>
          </cell>
          <cell r="G28">
            <v>11</v>
          </cell>
          <cell r="I28">
            <v>2.3684210526315788</v>
          </cell>
          <cell r="J28">
            <v>0</v>
          </cell>
          <cell r="R28">
            <v>86</v>
          </cell>
          <cell r="S28">
            <v>54</v>
          </cell>
          <cell r="T28">
            <v>1.5925925925925926</v>
          </cell>
          <cell r="U28">
            <v>0</v>
          </cell>
          <cell r="V28">
            <v>11</v>
          </cell>
          <cell r="W28">
            <v>0</v>
          </cell>
          <cell r="Y28">
            <v>3</v>
          </cell>
          <cell r="Z28">
            <v>3</v>
          </cell>
          <cell r="AG28">
            <v>0</v>
          </cell>
          <cell r="AH28">
            <v>3</v>
          </cell>
        </row>
        <row r="29">
          <cell r="E29">
            <v>80</v>
          </cell>
          <cell r="F29">
            <v>19</v>
          </cell>
          <cell r="G29">
            <v>27</v>
          </cell>
          <cell r="I29">
            <v>4.2105263157894735</v>
          </cell>
          <cell r="J29">
            <v>2</v>
          </cell>
          <cell r="R29">
            <v>160</v>
          </cell>
          <cell r="S29">
            <v>48</v>
          </cell>
          <cell r="T29">
            <v>3.3333333333333335</v>
          </cell>
          <cell r="U29">
            <v>4.2105263157894735</v>
          </cell>
          <cell r="V29">
            <v>27</v>
          </cell>
          <cell r="W29">
            <v>4</v>
          </cell>
          <cell r="Y29">
            <v>1</v>
          </cell>
          <cell r="Z29">
            <v>8</v>
          </cell>
          <cell r="AG29">
            <v>3</v>
          </cell>
          <cell r="AH29">
            <v>11</v>
          </cell>
        </row>
        <row r="36">
          <cell r="E36">
            <v>75</v>
          </cell>
          <cell r="F36">
            <v>35</v>
          </cell>
          <cell r="G36">
            <v>13</v>
          </cell>
          <cell r="I36">
            <v>2.1428571428571428</v>
          </cell>
          <cell r="J36">
            <v>2</v>
          </cell>
        </row>
        <row r="37">
          <cell r="E37">
            <v>41</v>
          </cell>
          <cell r="F37">
            <v>35</v>
          </cell>
          <cell r="G37">
            <v>6</v>
          </cell>
          <cell r="I37">
            <v>1.1714285714285715</v>
          </cell>
          <cell r="J37">
            <v>0</v>
          </cell>
        </row>
        <row r="44">
          <cell r="E44">
            <v>78</v>
          </cell>
          <cell r="F44">
            <v>29</v>
          </cell>
          <cell r="G44">
            <v>14</v>
          </cell>
          <cell r="I44">
            <v>2.6896551724137931</v>
          </cell>
          <cell r="J44">
            <v>0</v>
          </cell>
        </row>
        <row r="46">
          <cell r="E46">
            <v>80</v>
          </cell>
          <cell r="F46">
            <v>29</v>
          </cell>
          <cell r="G46">
            <v>21</v>
          </cell>
          <cell r="I46">
            <v>2.7586206896551726</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F6"/>
          <cell r="G6" t="str">
            <v>N3</v>
          </cell>
        </row>
        <row r="7">
          <cell r="A7" t="str">
            <v>BAURECHE Louis</v>
          </cell>
          <cell r="B7" t="str">
            <v>ABASM</v>
          </cell>
          <cell r="C7">
            <v>4</v>
          </cell>
          <cell r="D7" t="str">
            <v>R3</v>
          </cell>
          <cell r="E7" t="str">
            <v>R1</v>
          </cell>
          <cell r="F7"/>
          <cell r="G7"/>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E9"/>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F11"/>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cell r="E14"/>
          <cell r="F14"/>
          <cell r="G14"/>
        </row>
        <row r="15">
          <cell r="A15" t="str">
            <v>CROLARD Ivan</v>
          </cell>
          <cell r="B15" t="str">
            <v>ABASM</v>
          </cell>
          <cell r="C15">
            <v>12</v>
          </cell>
          <cell r="D15" t="str">
            <v>R3</v>
          </cell>
          <cell r="E15"/>
          <cell r="F15"/>
          <cell r="G15"/>
        </row>
        <row r="16">
          <cell r="A16" t="str">
            <v>DAIRE Eric</v>
          </cell>
          <cell r="B16" t="str">
            <v>ABASM</v>
          </cell>
          <cell r="C16">
            <v>13</v>
          </cell>
          <cell r="D16" t="str">
            <v>R2</v>
          </cell>
          <cell r="E16" t="str">
            <v>R1</v>
          </cell>
          <cell r="F16" t="str">
            <v>N3</v>
          </cell>
          <cell r="G16" t="str">
            <v>R1</v>
          </cell>
        </row>
        <row r="17">
          <cell r="A17" t="str">
            <v>DECLUNDER Magali</v>
          </cell>
          <cell r="B17"/>
          <cell r="C17">
            <v>14</v>
          </cell>
          <cell r="D17"/>
          <cell r="E17"/>
          <cell r="F17" t="str">
            <v>N3</v>
          </cell>
          <cell r="G17"/>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D19"/>
          <cell r="E19" t="str">
            <v>R2</v>
          </cell>
          <cell r="F19"/>
          <cell r="G19"/>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D21"/>
          <cell r="E21"/>
          <cell r="F21" t="str">
            <v>R1</v>
          </cell>
          <cell r="G21" t="str">
            <v xml:space="preserve"> </v>
          </cell>
        </row>
        <row r="22">
          <cell r="A22" t="str">
            <v>DIAZ Vincent</v>
          </cell>
          <cell r="B22" t="str">
            <v>ABMA</v>
          </cell>
          <cell r="C22">
            <v>19</v>
          </cell>
          <cell r="D22" t="str">
            <v>R4</v>
          </cell>
          <cell r="E22" t="str">
            <v>R2</v>
          </cell>
          <cell r="F22"/>
          <cell r="G22"/>
        </row>
        <row r="23">
          <cell r="A23" t="str">
            <v>DJIAN Didier</v>
          </cell>
          <cell r="B23" t="str">
            <v>La Comete</v>
          </cell>
          <cell r="C23">
            <v>20</v>
          </cell>
          <cell r="D23" t="str">
            <v>R2</v>
          </cell>
          <cell r="E23" t="str">
            <v>N3</v>
          </cell>
          <cell r="F23"/>
          <cell r="G23"/>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cell r="E25"/>
          <cell r="F25"/>
          <cell r="G25"/>
        </row>
        <row r="26">
          <cell r="A26" t="str">
            <v>DUPRE Bernard</v>
          </cell>
          <cell r="B26" t="str">
            <v>La Comete</v>
          </cell>
          <cell r="C26">
            <v>23</v>
          </cell>
          <cell r="D26"/>
          <cell r="E26"/>
          <cell r="F26" t="str">
            <v>R1</v>
          </cell>
          <cell r="G26"/>
        </row>
        <row r="27">
          <cell r="A27" t="str">
            <v>DUVAL Gérard</v>
          </cell>
          <cell r="B27" t="str">
            <v>LIVRY</v>
          </cell>
          <cell r="C27">
            <v>24</v>
          </cell>
          <cell r="D27" t="str">
            <v>R3</v>
          </cell>
          <cell r="E27"/>
          <cell r="F27" t="str">
            <v>R1</v>
          </cell>
          <cell r="G27"/>
        </row>
        <row r="28">
          <cell r="A28" t="str">
            <v>FAVERO Alain</v>
          </cell>
          <cell r="B28" t="str">
            <v>LIVRY</v>
          </cell>
          <cell r="C28">
            <v>25</v>
          </cell>
          <cell r="D28" t="str">
            <v>R1</v>
          </cell>
          <cell r="E28" t="str">
            <v>N3</v>
          </cell>
          <cell r="F28"/>
          <cell r="G28" t="str">
            <v>N3</v>
          </cell>
        </row>
        <row r="29">
          <cell r="A29" t="str">
            <v>FAVIEN Christian</v>
          </cell>
          <cell r="B29" t="str">
            <v>LIVRY</v>
          </cell>
          <cell r="C29">
            <v>26</v>
          </cell>
          <cell r="D29"/>
          <cell r="E29"/>
          <cell r="F29" t="str">
            <v>N3</v>
          </cell>
          <cell r="G29"/>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D31"/>
          <cell r="E31"/>
          <cell r="F31" t="str">
            <v>N3</v>
          </cell>
          <cell r="G31" t="str">
            <v>N3</v>
          </cell>
        </row>
        <row r="32">
          <cell r="A32" t="str">
            <v>GAYRAUD Françoise</v>
          </cell>
          <cell r="B32" t="str">
            <v xml:space="preserve">L HAY LES ROSES </v>
          </cell>
          <cell r="C32">
            <v>29</v>
          </cell>
          <cell r="D32" t="str">
            <v>R3</v>
          </cell>
          <cell r="E32"/>
          <cell r="F32"/>
          <cell r="G32"/>
        </row>
        <row r="33">
          <cell r="A33" t="str">
            <v>GELLER Marc</v>
          </cell>
          <cell r="B33" t="str">
            <v>ABMA</v>
          </cell>
          <cell r="C33">
            <v>30</v>
          </cell>
          <cell r="D33" t="str">
            <v>N3</v>
          </cell>
          <cell r="E33"/>
          <cell r="F33"/>
          <cell r="G33"/>
        </row>
        <row r="34">
          <cell r="A34" t="str">
            <v>GERNEZ Jean Philippe</v>
          </cell>
          <cell r="B34" t="str">
            <v>ABMA</v>
          </cell>
          <cell r="C34">
            <v>31</v>
          </cell>
          <cell r="D34" t="str">
            <v>R3</v>
          </cell>
          <cell r="E34"/>
          <cell r="F34"/>
          <cell r="G34"/>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cell r="F37"/>
          <cell r="G37"/>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cell r="D40"/>
          <cell r="E40"/>
          <cell r="F40"/>
          <cell r="G40"/>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cell r="D42"/>
          <cell r="E42"/>
          <cell r="F42"/>
          <cell r="G42"/>
        </row>
        <row r="43">
          <cell r="A43" t="str">
            <v>HELLAL Denis</v>
          </cell>
          <cell r="B43" t="str">
            <v>ABASM</v>
          </cell>
          <cell r="C43">
            <v>40</v>
          </cell>
          <cell r="D43"/>
          <cell r="E43" t="str">
            <v>R1</v>
          </cell>
          <cell r="F43" t="str">
            <v>N3</v>
          </cell>
          <cell r="G43"/>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D47"/>
          <cell r="E47" t="str">
            <v>R1</v>
          </cell>
          <cell r="F47" t="str">
            <v>N3</v>
          </cell>
          <cell r="G47" t="str">
            <v>N3</v>
          </cell>
        </row>
        <row r="48">
          <cell r="A48" t="str">
            <v>KELLNER Pierre</v>
          </cell>
          <cell r="B48" t="str">
            <v>ABMA</v>
          </cell>
          <cell r="C48">
            <v>45</v>
          </cell>
          <cell r="D48" t="str">
            <v>R3</v>
          </cell>
          <cell r="E48"/>
          <cell r="F48"/>
          <cell r="G48"/>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cell r="E50"/>
          <cell r="F50"/>
          <cell r="G50"/>
        </row>
        <row r="51">
          <cell r="A51" t="str">
            <v>L HERONDE Michel</v>
          </cell>
          <cell r="B51" t="str">
            <v>ABMA</v>
          </cell>
          <cell r="C51">
            <v>48</v>
          </cell>
          <cell r="D51" t="str">
            <v>R2</v>
          </cell>
          <cell r="E51" t="str">
            <v>R1</v>
          </cell>
          <cell r="F51"/>
          <cell r="G51"/>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cell r="D56"/>
          <cell r="E56"/>
          <cell r="F56"/>
          <cell r="G56"/>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cell r="G58"/>
        </row>
        <row r="59">
          <cell r="A59" t="str">
            <v>LEMERGER JOHAN</v>
          </cell>
          <cell r="B59" t="str">
            <v>LIVRY</v>
          </cell>
          <cell r="C59">
            <v>56</v>
          </cell>
          <cell r="D59"/>
          <cell r="E59"/>
          <cell r="F59"/>
          <cell r="G59"/>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F61"/>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F64"/>
          <cell r="G64" t="str">
            <v>R1</v>
          </cell>
        </row>
        <row r="65">
          <cell r="A65" t="str">
            <v>MALAHIEUDE Claude</v>
          </cell>
          <cell r="B65" t="str">
            <v>ABMA</v>
          </cell>
          <cell r="C65">
            <v>62</v>
          </cell>
          <cell r="D65"/>
          <cell r="E65"/>
          <cell r="F65" t="str">
            <v>R1</v>
          </cell>
          <cell r="G65" t="str">
            <v>R1</v>
          </cell>
        </row>
        <row r="66">
          <cell r="A66" t="str">
            <v>MALASSIGNE Elfege</v>
          </cell>
          <cell r="B66" t="str">
            <v>ABASM</v>
          </cell>
          <cell r="C66">
            <v>63</v>
          </cell>
          <cell r="D66" t="str">
            <v>R4</v>
          </cell>
          <cell r="E66"/>
          <cell r="F66" t="str">
            <v>R2</v>
          </cell>
          <cell r="G66"/>
        </row>
        <row r="67">
          <cell r="A67" t="str">
            <v>MANCY Pierre</v>
          </cell>
          <cell r="B67" t="str">
            <v>ABMA</v>
          </cell>
          <cell r="C67">
            <v>64</v>
          </cell>
          <cell r="D67" t="str">
            <v>R3</v>
          </cell>
          <cell r="E67" t="str">
            <v>R2</v>
          </cell>
          <cell r="F67" t="str">
            <v>R1</v>
          </cell>
          <cell r="G67"/>
        </row>
        <row r="68">
          <cell r="A68" t="str">
            <v>MARIGNIER Daniel</v>
          </cell>
          <cell r="B68" t="str">
            <v>ABMA</v>
          </cell>
          <cell r="C68">
            <v>65</v>
          </cell>
          <cell r="D68" t="str">
            <v>R3</v>
          </cell>
          <cell r="E68" t="str">
            <v>R2</v>
          </cell>
          <cell r="F68"/>
          <cell r="G68"/>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D71"/>
          <cell r="E71"/>
          <cell r="F71" t="str">
            <v>N3</v>
          </cell>
          <cell r="G71" t="str">
            <v>N3</v>
          </cell>
        </row>
        <row r="72">
          <cell r="A72" t="str">
            <v>PALLOT Dominique</v>
          </cell>
          <cell r="B72" t="str">
            <v>LIVRY</v>
          </cell>
          <cell r="C72">
            <v>69</v>
          </cell>
          <cell r="D72"/>
          <cell r="E72"/>
          <cell r="F72" t="str">
            <v>N3</v>
          </cell>
          <cell r="G72"/>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F74"/>
          <cell r="G74" t="str">
            <v>N3</v>
          </cell>
        </row>
        <row r="75">
          <cell r="A75" t="str">
            <v>PHAM NGOC THAO</v>
          </cell>
          <cell r="B75" t="str">
            <v>ABMA</v>
          </cell>
          <cell r="C75">
            <v>72</v>
          </cell>
          <cell r="D75"/>
          <cell r="E75"/>
          <cell r="F75"/>
          <cell r="G75"/>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cell r="G85"/>
        </row>
        <row r="86">
          <cell r="A86" t="str">
            <v>TENREIRO Aristide</v>
          </cell>
          <cell r="B86" t="str">
            <v>LIVRY</v>
          </cell>
          <cell r="C86">
            <v>83</v>
          </cell>
          <cell r="D86"/>
          <cell r="E86" t="str">
            <v>R1</v>
          </cell>
          <cell r="F86" t="str">
            <v>N3</v>
          </cell>
          <cell r="G86"/>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cell r="E88"/>
          <cell r="F88"/>
          <cell r="G88"/>
        </row>
        <row r="89">
          <cell r="A89" t="str">
            <v>VRILLAUD FRIZZIERO CELIAN</v>
          </cell>
          <cell r="B89" t="str">
            <v>LIVRY</v>
          </cell>
          <cell r="C89">
            <v>86</v>
          </cell>
          <cell r="D89"/>
          <cell r="E89"/>
          <cell r="F89"/>
          <cell r="G89"/>
        </row>
        <row r="90">
          <cell r="A90" t="str">
            <v>WEIL JULIEN</v>
          </cell>
          <cell r="B90" t="str">
            <v>ABMA</v>
          </cell>
          <cell r="C90">
            <v>87</v>
          </cell>
          <cell r="D90"/>
          <cell r="E90"/>
          <cell r="F90"/>
          <cell r="G90"/>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44892</v>
          </cell>
        </row>
        <row r="12">
          <cell r="C12" t="str">
            <v>ABASM</v>
          </cell>
        </row>
        <row r="14">
          <cell r="C14">
            <v>1</v>
          </cell>
        </row>
        <row r="15">
          <cell r="C15">
            <v>3</v>
          </cell>
        </row>
        <row r="16">
          <cell r="C16" t="str">
            <v>CADRE</v>
          </cell>
        </row>
        <row r="17">
          <cell r="C17" t="str">
            <v>R1</v>
          </cell>
        </row>
        <row r="28">
          <cell r="B28" t="str">
            <v>GOUVEIA Victor</v>
          </cell>
          <cell r="C28" t="str">
            <v>R1</v>
          </cell>
          <cell r="D28" t="str">
            <v>LIVRY</v>
          </cell>
        </row>
        <row r="29">
          <cell r="B29" t="str">
            <v>WEILL Denis</v>
          </cell>
          <cell r="C29" t="str">
            <v>R1</v>
          </cell>
          <cell r="D29" t="str">
            <v>ABASM</v>
          </cell>
        </row>
        <row r="30">
          <cell r="B30" t="str">
            <v>BOISSET Jean-Pierre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144</v>
          </cell>
          <cell r="S27">
            <v>66</v>
          </cell>
          <cell r="T27">
            <v>2.1818181818181817</v>
          </cell>
          <cell r="U27">
            <v>2.0571428571428569</v>
          </cell>
          <cell r="V27">
            <v>14</v>
          </cell>
          <cell r="W27">
            <v>2</v>
          </cell>
          <cell r="Y27">
            <v>2</v>
          </cell>
          <cell r="Z27">
            <v>5</v>
          </cell>
          <cell r="AG27">
            <v>1</v>
          </cell>
          <cell r="AH27">
            <v>6</v>
          </cell>
        </row>
        <row r="28">
          <cell r="E28">
            <v>80</v>
          </cell>
          <cell r="F28">
            <v>19</v>
          </cell>
          <cell r="G28">
            <v>25</v>
          </cell>
          <cell r="I28">
            <v>4.2105263157894735</v>
          </cell>
          <cell r="J28">
            <v>2</v>
          </cell>
          <cell r="R28">
            <v>160</v>
          </cell>
          <cell r="S28">
            <v>50</v>
          </cell>
          <cell r="T28">
            <v>3.2</v>
          </cell>
          <cell r="U28">
            <v>4.2105263157894735</v>
          </cell>
          <cell r="V28">
            <v>25</v>
          </cell>
          <cell r="W28">
            <v>4</v>
          </cell>
          <cell r="Y28">
            <v>1</v>
          </cell>
          <cell r="Z28">
            <v>8</v>
          </cell>
          <cell r="AG28">
            <v>3</v>
          </cell>
          <cell r="AH28">
            <v>11</v>
          </cell>
        </row>
        <row r="29">
          <cell r="E29">
            <v>30</v>
          </cell>
          <cell r="F29">
            <v>19</v>
          </cell>
          <cell r="G29">
            <v>4</v>
          </cell>
          <cell r="I29">
            <v>1.5789473684210527</v>
          </cell>
          <cell r="J29">
            <v>0</v>
          </cell>
          <cell r="R29">
            <v>75</v>
          </cell>
          <cell r="S29">
            <v>54</v>
          </cell>
          <cell r="T29">
            <v>1.3888888888888888</v>
          </cell>
          <cell r="U29">
            <v>0</v>
          </cell>
          <cell r="V29">
            <v>13</v>
          </cell>
          <cell r="W29">
            <v>0</v>
          </cell>
          <cell r="Y29">
            <v>3</v>
          </cell>
          <cell r="Z29">
            <v>3</v>
          </cell>
          <cell r="AG29">
            <v>0</v>
          </cell>
          <cell r="AH29">
            <v>3</v>
          </cell>
        </row>
        <row r="36">
          <cell r="E36">
            <v>72</v>
          </cell>
          <cell r="F36">
            <v>31</v>
          </cell>
          <cell r="G36">
            <v>14</v>
          </cell>
          <cell r="I36">
            <v>2.3225806451612905</v>
          </cell>
          <cell r="J36">
            <v>0</v>
          </cell>
        </row>
        <row r="37">
          <cell r="E37">
            <v>80</v>
          </cell>
          <cell r="F37">
            <v>31</v>
          </cell>
          <cell r="G37">
            <v>18</v>
          </cell>
          <cell r="I37">
            <v>2.5806451612903225</v>
          </cell>
          <cell r="J37">
            <v>2</v>
          </cell>
        </row>
        <row r="44">
          <cell r="E44">
            <v>72</v>
          </cell>
          <cell r="F44">
            <v>35</v>
          </cell>
          <cell r="G44">
            <v>10</v>
          </cell>
          <cell r="I44">
            <v>2.0571428571428569</v>
          </cell>
          <cell r="J44">
            <v>2</v>
          </cell>
        </row>
        <row r="46">
          <cell r="E46">
            <v>45</v>
          </cell>
          <cell r="F46">
            <v>35</v>
          </cell>
          <cell r="G46">
            <v>13</v>
          </cell>
          <cell r="I46">
            <v>1.2857142857142858</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F6"/>
          <cell r="G6" t="str">
            <v>N3</v>
          </cell>
        </row>
        <row r="7">
          <cell r="A7" t="str">
            <v>BAURECHE Louis</v>
          </cell>
          <cell r="B7" t="str">
            <v>ABASM</v>
          </cell>
          <cell r="C7">
            <v>4</v>
          </cell>
          <cell r="D7" t="str">
            <v>R3</v>
          </cell>
          <cell r="E7" t="str">
            <v>R1</v>
          </cell>
          <cell r="F7"/>
          <cell r="G7"/>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E9"/>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F11"/>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cell r="E14"/>
          <cell r="F14"/>
          <cell r="G14"/>
        </row>
        <row r="15">
          <cell r="A15" t="str">
            <v>CROLARD Ivan</v>
          </cell>
          <cell r="B15" t="str">
            <v>ABASM</v>
          </cell>
          <cell r="C15">
            <v>12</v>
          </cell>
          <cell r="D15" t="str">
            <v>R3</v>
          </cell>
          <cell r="E15"/>
          <cell r="F15"/>
          <cell r="G15"/>
        </row>
        <row r="16">
          <cell r="A16" t="str">
            <v>DAIRE Eric</v>
          </cell>
          <cell r="B16" t="str">
            <v>ABASM</v>
          </cell>
          <cell r="C16">
            <v>13</v>
          </cell>
          <cell r="D16" t="str">
            <v>R2</v>
          </cell>
          <cell r="E16" t="str">
            <v>R1</v>
          </cell>
          <cell r="F16" t="str">
            <v>N3</v>
          </cell>
          <cell r="G16" t="str">
            <v>R1</v>
          </cell>
        </row>
        <row r="17">
          <cell r="A17" t="str">
            <v>DECLUNDER Magali</v>
          </cell>
          <cell r="B17"/>
          <cell r="C17">
            <v>14</v>
          </cell>
          <cell r="D17"/>
          <cell r="E17"/>
          <cell r="F17" t="str">
            <v>N3</v>
          </cell>
          <cell r="G17"/>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D19"/>
          <cell r="E19" t="str">
            <v>R2</v>
          </cell>
          <cell r="F19"/>
          <cell r="G19"/>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D21"/>
          <cell r="E21"/>
          <cell r="F21" t="str">
            <v>R1</v>
          </cell>
          <cell r="G21" t="str">
            <v xml:space="preserve"> </v>
          </cell>
        </row>
        <row r="22">
          <cell r="A22" t="str">
            <v>DIAZ Vincent</v>
          </cell>
          <cell r="B22" t="str">
            <v>ABMA</v>
          </cell>
          <cell r="C22">
            <v>19</v>
          </cell>
          <cell r="D22" t="str">
            <v>R4</v>
          </cell>
          <cell r="E22" t="str">
            <v>R2</v>
          </cell>
          <cell r="F22"/>
          <cell r="G22"/>
        </row>
        <row r="23">
          <cell r="A23" t="str">
            <v>DJIAN Didier</v>
          </cell>
          <cell r="B23" t="str">
            <v>La Comete</v>
          </cell>
          <cell r="C23">
            <v>20</v>
          </cell>
          <cell r="D23" t="str">
            <v>R2</v>
          </cell>
          <cell r="E23" t="str">
            <v>N3</v>
          </cell>
          <cell r="F23"/>
          <cell r="G23"/>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cell r="E25"/>
          <cell r="F25"/>
          <cell r="G25"/>
        </row>
        <row r="26">
          <cell r="A26" t="str">
            <v>DUPRE Bernard</v>
          </cell>
          <cell r="B26" t="str">
            <v>La Comete</v>
          </cell>
          <cell r="C26">
            <v>23</v>
          </cell>
          <cell r="D26"/>
          <cell r="E26"/>
          <cell r="F26" t="str">
            <v>R1</v>
          </cell>
          <cell r="G26"/>
        </row>
        <row r="27">
          <cell r="A27" t="str">
            <v>DUVAL Gérard</v>
          </cell>
          <cell r="B27" t="str">
            <v>LIVRY</v>
          </cell>
          <cell r="C27">
            <v>24</v>
          </cell>
          <cell r="D27" t="str">
            <v>R3</v>
          </cell>
          <cell r="E27"/>
          <cell r="F27" t="str">
            <v>R1</v>
          </cell>
          <cell r="G27"/>
        </row>
        <row r="28">
          <cell r="A28" t="str">
            <v>FAVERO Alain</v>
          </cell>
          <cell r="B28" t="str">
            <v>LIVRY</v>
          </cell>
          <cell r="C28">
            <v>25</v>
          </cell>
          <cell r="D28" t="str">
            <v>R1</v>
          </cell>
          <cell r="E28" t="str">
            <v>N3</v>
          </cell>
          <cell r="F28"/>
          <cell r="G28" t="str">
            <v>N3</v>
          </cell>
        </row>
        <row r="29">
          <cell r="A29" t="str">
            <v>FAVIEN Christian</v>
          </cell>
          <cell r="B29" t="str">
            <v>LIVRY</v>
          </cell>
          <cell r="C29">
            <v>26</v>
          </cell>
          <cell r="D29"/>
          <cell r="E29"/>
          <cell r="F29" t="str">
            <v>N3</v>
          </cell>
          <cell r="G29"/>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D31"/>
          <cell r="E31"/>
          <cell r="F31" t="str">
            <v>N3</v>
          </cell>
          <cell r="G31" t="str">
            <v>N3</v>
          </cell>
        </row>
        <row r="32">
          <cell r="A32" t="str">
            <v>GAYRAUD Françoise</v>
          </cell>
          <cell r="B32" t="str">
            <v xml:space="preserve">L HAY LES ROSES </v>
          </cell>
          <cell r="C32">
            <v>29</v>
          </cell>
          <cell r="D32" t="str">
            <v>R3</v>
          </cell>
          <cell r="E32"/>
          <cell r="F32"/>
          <cell r="G32"/>
        </row>
        <row r="33">
          <cell r="A33" t="str">
            <v>GELLER Marc</v>
          </cell>
          <cell r="B33" t="str">
            <v>ABMA</v>
          </cell>
          <cell r="C33">
            <v>30</v>
          </cell>
          <cell r="D33" t="str">
            <v>N3</v>
          </cell>
          <cell r="E33"/>
          <cell r="F33"/>
          <cell r="G33"/>
        </row>
        <row r="34">
          <cell r="A34" t="str">
            <v>GERNEZ Jean Philippe</v>
          </cell>
          <cell r="B34" t="str">
            <v>ABMA</v>
          </cell>
          <cell r="C34">
            <v>31</v>
          </cell>
          <cell r="D34" t="str">
            <v>R3</v>
          </cell>
          <cell r="E34"/>
          <cell r="F34"/>
          <cell r="G34"/>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cell r="F37"/>
          <cell r="G37"/>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cell r="D40"/>
          <cell r="E40"/>
          <cell r="F40"/>
          <cell r="G40"/>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cell r="D42"/>
          <cell r="E42"/>
          <cell r="F42"/>
          <cell r="G42"/>
        </row>
        <row r="43">
          <cell r="A43" t="str">
            <v>HELLAL Denis</v>
          </cell>
          <cell r="B43" t="str">
            <v>ABASM</v>
          </cell>
          <cell r="C43">
            <v>40</v>
          </cell>
          <cell r="D43"/>
          <cell r="E43" t="str">
            <v>R1</v>
          </cell>
          <cell r="F43" t="str">
            <v>N3</v>
          </cell>
          <cell r="G43"/>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D47"/>
          <cell r="E47" t="str">
            <v>R1</v>
          </cell>
          <cell r="F47" t="str">
            <v>N3</v>
          </cell>
          <cell r="G47" t="str">
            <v>N3</v>
          </cell>
        </row>
        <row r="48">
          <cell r="A48" t="str">
            <v>KELLNER Pierre</v>
          </cell>
          <cell r="B48" t="str">
            <v>ABMA</v>
          </cell>
          <cell r="C48">
            <v>45</v>
          </cell>
          <cell r="D48" t="str">
            <v>R3</v>
          </cell>
          <cell r="E48"/>
          <cell r="F48"/>
          <cell r="G48"/>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cell r="E50"/>
          <cell r="F50"/>
          <cell r="G50"/>
        </row>
        <row r="51">
          <cell r="A51" t="str">
            <v>L HERONDE Michel</v>
          </cell>
          <cell r="B51" t="str">
            <v>ABMA</v>
          </cell>
          <cell r="C51">
            <v>48</v>
          </cell>
          <cell r="D51" t="str">
            <v>R2</v>
          </cell>
          <cell r="E51" t="str">
            <v>R1</v>
          </cell>
          <cell r="F51"/>
          <cell r="G51"/>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cell r="D56"/>
          <cell r="E56"/>
          <cell r="F56"/>
          <cell r="G56"/>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cell r="G58"/>
        </row>
        <row r="59">
          <cell r="A59" t="str">
            <v>LEMERGER JOHAN</v>
          </cell>
          <cell r="B59" t="str">
            <v>LIVRY</v>
          </cell>
          <cell r="C59">
            <v>56</v>
          </cell>
          <cell r="D59"/>
          <cell r="E59"/>
          <cell r="F59"/>
          <cell r="G59"/>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F61"/>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F64"/>
          <cell r="G64" t="str">
            <v>R1</v>
          </cell>
        </row>
        <row r="65">
          <cell r="A65" t="str">
            <v>MALAHIEUDE Claude</v>
          </cell>
          <cell r="B65" t="str">
            <v>ABMA</v>
          </cell>
          <cell r="C65">
            <v>62</v>
          </cell>
          <cell r="D65"/>
          <cell r="E65"/>
          <cell r="F65" t="str">
            <v>R1</v>
          </cell>
          <cell r="G65" t="str">
            <v>R1</v>
          </cell>
        </row>
        <row r="66">
          <cell r="A66" t="str">
            <v>MALASSIGNE Elfege</v>
          </cell>
          <cell r="B66" t="str">
            <v>ABASM</v>
          </cell>
          <cell r="C66">
            <v>63</v>
          </cell>
          <cell r="D66" t="str">
            <v>R4</v>
          </cell>
          <cell r="E66"/>
          <cell r="F66" t="str">
            <v>R2</v>
          </cell>
          <cell r="G66"/>
        </row>
        <row r="67">
          <cell r="A67" t="str">
            <v>MANCY Pierre</v>
          </cell>
          <cell r="B67" t="str">
            <v>ABMA</v>
          </cell>
          <cell r="C67">
            <v>64</v>
          </cell>
          <cell r="D67" t="str">
            <v>R3</v>
          </cell>
          <cell r="E67" t="str">
            <v>R2</v>
          </cell>
          <cell r="F67" t="str">
            <v>R1</v>
          </cell>
          <cell r="G67"/>
        </row>
        <row r="68">
          <cell r="A68" t="str">
            <v>MARIGNIER Daniel</v>
          </cell>
          <cell r="B68" t="str">
            <v>ABMA</v>
          </cell>
          <cell r="C68">
            <v>65</v>
          </cell>
          <cell r="D68" t="str">
            <v>R3</v>
          </cell>
          <cell r="E68" t="str">
            <v>R2</v>
          </cell>
          <cell r="F68"/>
          <cell r="G68"/>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D71"/>
          <cell r="E71"/>
          <cell r="F71" t="str">
            <v>N3</v>
          </cell>
          <cell r="G71" t="str">
            <v>N3</v>
          </cell>
        </row>
        <row r="72">
          <cell r="A72" t="str">
            <v>PALLOT Dominique</v>
          </cell>
          <cell r="B72" t="str">
            <v>LIVRY</v>
          </cell>
          <cell r="C72">
            <v>69</v>
          </cell>
          <cell r="D72"/>
          <cell r="E72"/>
          <cell r="F72" t="str">
            <v>N3</v>
          </cell>
          <cell r="G72"/>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F74"/>
          <cell r="G74" t="str">
            <v>N3</v>
          </cell>
        </row>
        <row r="75">
          <cell r="A75" t="str">
            <v>PHAM NGOC THAO</v>
          </cell>
          <cell r="B75" t="str">
            <v>ABMA</v>
          </cell>
          <cell r="C75">
            <v>72</v>
          </cell>
          <cell r="D75"/>
          <cell r="E75"/>
          <cell r="F75"/>
          <cell r="G75"/>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cell r="G85"/>
        </row>
        <row r="86">
          <cell r="A86" t="str">
            <v>TENREIRO Aristide</v>
          </cell>
          <cell r="B86" t="str">
            <v>LIVRY</v>
          </cell>
          <cell r="C86">
            <v>83</v>
          </cell>
          <cell r="D86"/>
          <cell r="E86" t="str">
            <v>R1</v>
          </cell>
          <cell r="F86" t="str">
            <v>N3</v>
          </cell>
          <cell r="G86"/>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cell r="E88"/>
          <cell r="F88"/>
          <cell r="G88"/>
        </row>
        <row r="89">
          <cell r="A89" t="str">
            <v>VRILLAUD FRIZZIERO CELIAN</v>
          </cell>
          <cell r="B89" t="str">
            <v>LIVRY</v>
          </cell>
          <cell r="C89">
            <v>86</v>
          </cell>
          <cell r="D89"/>
          <cell r="E89"/>
          <cell r="F89"/>
          <cell r="G89"/>
        </row>
        <row r="90">
          <cell r="A90" t="str">
            <v>WEIL JULIEN</v>
          </cell>
          <cell r="B90" t="str">
            <v>ABMA</v>
          </cell>
          <cell r="C90">
            <v>87</v>
          </cell>
          <cell r="D90"/>
          <cell r="E90"/>
          <cell r="F90"/>
          <cell r="G90"/>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44892</v>
          </cell>
        </row>
        <row r="12">
          <cell r="C12" t="str">
            <v>ABASM</v>
          </cell>
        </row>
        <row r="14">
          <cell r="C14">
            <v>1</v>
          </cell>
        </row>
        <row r="15">
          <cell r="C15">
            <v>4</v>
          </cell>
        </row>
        <row r="16">
          <cell r="C16" t="str">
            <v>CADRE</v>
          </cell>
        </row>
        <row r="17">
          <cell r="C17" t="str">
            <v>R1</v>
          </cell>
        </row>
        <row r="28">
          <cell r="B28" t="str">
            <v>SALZENSTEIN Georges</v>
          </cell>
          <cell r="C28" t="str">
            <v>R1</v>
          </cell>
          <cell r="D28" t="str">
            <v>LIVRY</v>
          </cell>
        </row>
        <row r="29">
          <cell r="B29" t="str">
            <v>COKAL Recep</v>
          </cell>
          <cell r="C29" t="str">
            <v>R1</v>
          </cell>
          <cell r="D29" t="str">
            <v>ABASM</v>
          </cell>
        </row>
        <row r="30">
          <cell r="B30" t="str">
            <v>PONCE Frédéric</v>
          </cell>
          <cell r="C30" t="str">
            <v>R1</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145</v>
          </cell>
          <cell r="S27">
            <v>64</v>
          </cell>
          <cell r="T27">
            <v>2.265625</v>
          </cell>
          <cell r="U27">
            <v>2.7586206896551726</v>
          </cell>
          <cell r="V27">
            <v>9</v>
          </cell>
          <cell r="W27">
            <v>2</v>
          </cell>
          <cell r="Y27">
            <v>2</v>
          </cell>
          <cell r="Z27">
            <v>5</v>
          </cell>
          <cell r="AG27">
            <v>1</v>
          </cell>
          <cell r="AH27">
            <v>6</v>
          </cell>
        </row>
        <row r="28">
          <cell r="E28">
            <v>76</v>
          </cell>
          <cell r="F28">
            <v>30</v>
          </cell>
          <cell r="G28">
            <v>11</v>
          </cell>
          <cell r="I28">
            <v>2.5333333333333332</v>
          </cell>
          <cell r="J28">
            <v>0</v>
          </cell>
          <cell r="R28">
            <v>108</v>
          </cell>
          <cell r="S28">
            <v>59</v>
          </cell>
          <cell r="T28">
            <v>1.8305084745762712</v>
          </cell>
          <cell r="U28">
            <v>0</v>
          </cell>
          <cell r="V28">
            <v>11</v>
          </cell>
          <cell r="W28">
            <v>0</v>
          </cell>
          <cell r="Y28">
            <v>3</v>
          </cell>
          <cell r="Z28">
            <v>3</v>
          </cell>
          <cell r="AG28">
            <v>0</v>
          </cell>
          <cell r="AH28">
            <v>3</v>
          </cell>
        </row>
        <row r="29">
          <cell r="E29">
            <v>80</v>
          </cell>
          <cell r="F29">
            <v>30</v>
          </cell>
          <cell r="G29">
            <v>12</v>
          </cell>
          <cell r="I29">
            <v>2.6666666666666665</v>
          </cell>
          <cell r="J29">
            <v>2</v>
          </cell>
          <cell r="R29">
            <v>160</v>
          </cell>
          <cell r="S29">
            <v>65</v>
          </cell>
          <cell r="T29">
            <v>2.4615384615384617</v>
          </cell>
          <cell r="U29">
            <v>2.6666666666666665</v>
          </cell>
          <cell r="V29">
            <v>14</v>
          </cell>
          <cell r="W29">
            <v>4</v>
          </cell>
          <cell r="Y29">
            <v>1</v>
          </cell>
          <cell r="Z29">
            <v>8</v>
          </cell>
          <cell r="AG29">
            <v>2</v>
          </cell>
          <cell r="AH29">
            <v>10</v>
          </cell>
        </row>
        <row r="36">
          <cell r="E36">
            <v>80</v>
          </cell>
          <cell r="F36">
            <v>29</v>
          </cell>
          <cell r="G36">
            <v>9</v>
          </cell>
          <cell r="I36">
            <v>2.7586206896551726</v>
          </cell>
          <cell r="J36">
            <v>2</v>
          </cell>
        </row>
        <row r="37">
          <cell r="E37">
            <v>32</v>
          </cell>
          <cell r="F37">
            <v>29</v>
          </cell>
          <cell r="G37">
            <v>5</v>
          </cell>
          <cell r="I37">
            <v>1.103448275862069</v>
          </cell>
          <cell r="J37">
            <v>0</v>
          </cell>
        </row>
        <row r="44">
          <cell r="E44">
            <v>65</v>
          </cell>
          <cell r="F44">
            <v>35</v>
          </cell>
          <cell r="G44">
            <v>9</v>
          </cell>
          <cell r="I44">
            <v>1.8571428571428572</v>
          </cell>
          <cell r="J44">
            <v>0</v>
          </cell>
        </row>
        <row r="46">
          <cell r="E46">
            <v>80</v>
          </cell>
          <cell r="F46">
            <v>35</v>
          </cell>
          <cell r="G46">
            <v>14</v>
          </cell>
          <cell r="I46">
            <v>2.2857142857142856</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F6"/>
          <cell r="G6" t="str">
            <v>N3</v>
          </cell>
        </row>
        <row r="7">
          <cell r="A7" t="str">
            <v>BAURECHE Louis</v>
          </cell>
          <cell r="B7" t="str">
            <v>ABASM</v>
          </cell>
          <cell r="C7">
            <v>4</v>
          </cell>
          <cell r="D7" t="str">
            <v>R3</v>
          </cell>
          <cell r="E7" t="str">
            <v>R1</v>
          </cell>
          <cell r="F7"/>
          <cell r="G7"/>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E9"/>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F11"/>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cell r="E14"/>
          <cell r="F14"/>
          <cell r="G14"/>
        </row>
        <row r="15">
          <cell r="A15" t="str">
            <v>CROLARD Ivan</v>
          </cell>
          <cell r="B15" t="str">
            <v>ABASM</v>
          </cell>
          <cell r="C15">
            <v>12</v>
          </cell>
          <cell r="D15" t="str">
            <v>R3</v>
          </cell>
          <cell r="E15"/>
          <cell r="F15"/>
          <cell r="G15"/>
        </row>
        <row r="16">
          <cell r="A16" t="str">
            <v>DAIRE Eric</v>
          </cell>
          <cell r="B16" t="str">
            <v>ABASM</v>
          </cell>
          <cell r="C16">
            <v>13</v>
          </cell>
          <cell r="D16" t="str">
            <v>R2</v>
          </cell>
          <cell r="E16" t="str">
            <v>R1</v>
          </cell>
          <cell r="F16" t="str">
            <v>N3</v>
          </cell>
          <cell r="G16" t="str">
            <v>R1</v>
          </cell>
        </row>
        <row r="17">
          <cell r="A17" t="str">
            <v>DECLUNDER Magali</v>
          </cell>
          <cell r="B17"/>
          <cell r="C17">
            <v>14</v>
          </cell>
          <cell r="D17"/>
          <cell r="E17"/>
          <cell r="F17" t="str">
            <v>N3</v>
          </cell>
          <cell r="G17"/>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D19"/>
          <cell r="E19" t="str">
            <v>R2</v>
          </cell>
          <cell r="F19"/>
          <cell r="G19"/>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D21"/>
          <cell r="E21"/>
          <cell r="F21" t="str">
            <v>R1</v>
          </cell>
          <cell r="G21" t="str">
            <v xml:space="preserve"> </v>
          </cell>
        </row>
        <row r="22">
          <cell r="A22" t="str">
            <v>DIAZ Vincent</v>
          </cell>
          <cell r="B22" t="str">
            <v>ABMA</v>
          </cell>
          <cell r="C22">
            <v>19</v>
          </cell>
          <cell r="D22" t="str">
            <v>R4</v>
          </cell>
          <cell r="E22" t="str">
            <v>R2</v>
          </cell>
          <cell r="F22"/>
          <cell r="G22"/>
        </row>
        <row r="23">
          <cell r="A23" t="str">
            <v>DJIAN Didier</v>
          </cell>
          <cell r="B23" t="str">
            <v>La Comete</v>
          </cell>
          <cell r="C23">
            <v>20</v>
          </cell>
          <cell r="D23" t="str">
            <v>R2</v>
          </cell>
          <cell r="E23" t="str">
            <v>N3</v>
          </cell>
          <cell r="F23"/>
          <cell r="G23"/>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cell r="E25"/>
          <cell r="F25"/>
          <cell r="G25"/>
        </row>
        <row r="26">
          <cell r="A26" t="str">
            <v>DUPRE Bernard</v>
          </cell>
          <cell r="B26" t="str">
            <v>La Comete</v>
          </cell>
          <cell r="C26">
            <v>23</v>
          </cell>
          <cell r="D26"/>
          <cell r="E26"/>
          <cell r="F26" t="str">
            <v>R1</v>
          </cell>
          <cell r="G26"/>
        </row>
        <row r="27">
          <cell r="A27" t="str">
            <v>DUVAL Gérard</v>
          </cell>
          <cell r="B27" t="str">
            <v>LIVRY</v>
          </cell>
          <cell r="C27">
            <v>24</v>
          </cell>
          <cell r="D27" t="str">
            <v>R3</v>
          </cell>
          <cell r="E27"/>
          <cell r="F27" t="str">
            <v>R1</v>
          </cell>
          <cell r="G27"/>
        </row>
        <row r="28">
          <cell r="A28" t="str">
            <v>FAVERO Alain</v>
          </cell>
          <cell r="B28" t="str">
            <v>LIVRY</v>
          </cell>
          <cell r="C28">
            <v>25</v>
          </cell>
          <cell r="D28" t="str">
            <v>R1</v>
          </cell>
          <cell r="E28" t="str">
            <v>N3</v>
          </cell>
          <cell r="F28"/>
          <cell r="G28" t="str">
            <v>N3</v>
          </cell>
        </row>
        <row r="29">
          <cell r="A29" t="str">
            <v>FAVIEN Christian</v>
          </cell>
          <cell r="B29" t="str">
            <v>LIVRY</v>
          </cell>
          <cell r="C29">
            <v>26</v>
          </cell>
          <cell r="D29"/>
          <cell r="E29"/>
          <cell r="F29" t="str">
            <v>N3</v>
          </cell>
          <cell r="G29"/>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D31"/>
          <cell r="E31"/>
          <cell r="F31" t="str">
            <v>N3</v>
          </cell>
          <cell r="G31" t="str">
            <v>N3</v>
          </cell>
        </row>
        <row r="32">
          <cell r="A32" t="str">
            <v>GAYRAUD Françoise</v>
          </cell>
          <cell r="B32" t="str">
            <v xml:space="preserve">L HAY LES ROSES </v>
          </cell>
          <cell r="C32">
            <v>29</v>
          </cell>
          <cell r="D32" t="str">
            <v>R3</v>
          </cell>
          <cell r="E32"/>
          <cell r="F32"/>
          <cell r="G32"/>
        </row>
        <row r="33">
          <cell r="A33" t="str">
            <v>GELLER Marc</v>
          </cell>
          <cell r="B33" t="str">
            <v>ABMA</v>
          </cell>
          <cell r="C33">
            <v>30</v>
          </cell>
          <cell r="D33" t="str">
            <v>N3</v>
          </cell>
          <cell r="E33"/>
          <cell r="F33"/>
          <cell r="G33"/>
        </row>
        <row r="34">
          <cell r="A34" t="str">
            <v>GERNEZ Jean Philippe</v>
          </cell>
          <cell r="B34" t="str">
            <v>ABMA</v>
          </cell>
          <cell r="C34">
            <v>31</v>
          </cell>
          <cell r="D34" t="str">
            <v>R3</v>
          </cell>
          <cell r="E34"/>
          <cell r="F34"/>
          <cell r="G34"/>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cell r="F37"/>
          <cell r="G37"/>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cell r="D40"/>
          <cell r="E40"/>
          <cell r="F40"/>
          <cell r="G40"/>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cell r="D42"/>
          <cell r="E42"/>
          <cell r="F42"/>
          <cell r="G42"/>
        </row>
        <row r="43">
          <cell r="A43" t="str">
            <v>HELLAL Denis</v>
          </cell>
          <cell r="B43" t="str">
            <v>ABASM</v>
          </cell>
          <cell r="C43">
            <v>40</v>
          </cell>
          <cell r="D43"/>
          <cell r="E43" t="str">
            <v>R1</v>
          </cell>
          <cell r="F43" t="str">
            <v>N3</v>
          </cell>
          <cell r="G43"/>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D47"/>
          <cell r="E47" t="str">
            <v>R1</v>
          </cell>
          <cell r="F47" t="str">
            <v>N3</v>
          </cell>
          <cell r="G47" t="str">
            <v>N3</v>
          </cell>
        </row>
        <row r="48">
          <cell r="A48" t="str">
            <v>KELLNER Pierre</v>
          </cell>
          <cell r="B48" t="str">
            <v>ABMA</v>
          </cell>
          <cell r="C48">
            <v>45</v>
          </cell>
          <cell r="D48" t="str">
            <v>R3</v>
          </cell>
          <cell r="E48"/>
          <cell r="F48"/>
          <cell r="G48"/>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cell r="E50"/>
          <cell r="F50"/>
          <cell r="G50"/>
        </row>
        <row r="51">
          <cell r="A51" t="str">
            <v>L HERONDE Michel</v>
          </cell>
          <cell r="B51" t="str">
            <v>ABMA</v>
          </cell>
          <cell r="C51">
            <v>48</v>
          </cell>
          <cell r="D51" t="str">
            <v>R2</v>
          </cell>
          <cell r="E51" t="str">
            <v>R1</v>
          </cell>
          <cell r="F51"/>
          <cell r="G51"/>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cell r="D56"/>
          <cell r="E56"/>
          <cell r="F56"/>
          <cell r="G56"/>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cell r="G58"/>
        </row>
        <row r="59">
          <cell r="A59" t="str">
            <v>LEMERGER JOHAN</v>
          </cell>
          <cell r="B59" t="str">
            <v>LIVRY</v>
          </cell>
          <cell r="C59">
            <v>56</v>
          </cell>
          <cell r="D59"/>
          <cell r="E59"/>
          <cell r="F59"/>
          <cell r="G59"/>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F61"/>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F64"/>
          <cell r="G64" t="str">
            <v>R1</v>
          </cell>
        </row>
        <row r="65">
          <cell r="A65" t="str">
            <v>MALAHIEUDE Claude</v>
          </cell>
          <cell r="B65" t="str">
            <v>ABMA</v>
          </cell>
          <cell r="C65">
            <v>62</v>
          </cell>
          <cell r="D65"/>
          <cell r="E65"/>
          <cell r="F65" t="str">
            <v>R1</v>
          </cell>
          <cell r="G65" t="str">
            <v>R1</v>
          </cell>
        </row>
        <row r="66">
          <cell r="A66" t="str">
            <v>MALASSIGNE Elfege</v>
          </cell>
          <cell r="B66" t="str">
            <v>ABASM</v>
          </cell>
          <cell r="C66">
            <v>63</v>
          </cell>
          <cell r="D66" t="str">
            <v>R4</v>
          </cell>
          <cell r="E66"/>
          <cell r="F66" t="str">
            <v>R2</v>
          </cell>
          <cell r="G66"/>
        </row>
        <row r="67">
          <cell r="A67" t="str">
            <v>MANCY Pierre</v>
          </cell>
          <cell r="B67" t="str">
            <v>ABMA</v>
          </cell>
          <cell r="C67">
            <v>64</v>
          </cell>
          <cell r="D67" t="str">
            <v>R3</v>
          </cell>
          <cell r="E67" t="str">
            <v>R2</v>
          </cell>
          <cell r="F67" t="str">
            <v>R1</v>
          </cell>
          <cell r="G67"/>
        </row>
        <row r="68">
          <cell r="A68" t="str">
            <v>MARIGNIER Daniel</v>
          </cell>
          <cell r="B68" t="str">
            <v>ABMA</v>
          </cell>
          <cell r="C68">
            <v>65</v>
          </cell>
          <cell r="D68" t="str">
            <v>R3</v>
          </cell>
          <cell r="E68" t="str">
            <v>R2</v>
          </cell>
          <cell r="F68"/>
          <cell r="G68"/>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D71"/>
          <cell r="E71"/>
          <cell r="F71" t="str">
            <v>N3</v>
          </cell>
          <cell r="G71" t="str">
            <v>N3</v>
          </cell>
        </row>
        <row r="72">
          <cell r="A72" t="str">
            <v>PALLOT Dominique</v>
          </cell>
          <cell r="B72" t="str">
            <v>LIVRY</v>
          </cell>
          <cell r="C72">
            <v>69</v>
          </cell>
          <cell r="D72"/>
          <cell r="E72"/>
          <cell r="F72" t="str">
            <v>N3</v>
          </cell>
          <cell r="G72"/>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F74"/>
          <cell r="G74" t="str">
            <v>N3</v>
          </cell>
        </row>
        <row r="75">
          <cell r="A75" t="str">
            <v>PHAM NGOC THAO</v>
          </cell>
          <cell r="B75" t="str">
            <v>ABMA</v>
          </cell>
          <cell r="C75">
            <v>72</v>
          </cell>
          <cell r="D75"/>
          <cell r="E75"/>
          <cell r="F75"/>
          <cell r="G75"/>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cell r="G85"/>
        </row>
        <row r="86">
          <cell r="A86" t="str">
            <v>TENREIRO Aristide</v>
          </cell>
          <cell r="B86" t="str">
            <v>LIVRY</v>
          </cell>
          <cell r="C86">
            <v>83</v>
          </cell>
          <cell r="D86"/>
          <cell r="E86" t="str">
            <v>R1</v>
          </cell>
          <cell r="F86" t="str">
            <v>N3</v>
          </cell>
          <cell r="G86"/>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cell r="E88"/>
          <cell r="F88"/>
          <cell r="G88"/>
        </row>
        <row r="89">
          <cell r="A89" t="str">
            <v>VRILLAUD FRIZZIERO CELIAN</v>
          </cell>
          <cell r="B89" t="str">
            <v>LIVRY</v>
          </cell>
          <cell r="C89">
            <v>86</v>
          </cell>
          <cell r="D89"/>
          <cell r="E89"/>
          <cell r="F89"/>
          <cell r="G89"/>
        </row>
        <row r="90">
          <cell r="A90" t="str">
            <v>WEIL JULIEN</v>
          </cell>
          <cell r="B90" t="str">
            <v>ABMA</v>
          </cell>
          <cell r="C90">
            <v>87</v>
          </cell>
          <cell r="D90"/>
          <cell r="E90"/>
          <cell r="F90"/>
          <cell r="G90"/>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44892</v>
          </cell>
        </row>
        <row r="12">
          <cell r="C12" t="str">
            <v>ABASM</v>
          </cell>
        </row>
        <row r="14">
          <cell r="C14">
            <v>1</v>
          </cell>
        </row>
        <row r="15">
          <cell r="C15">
            <v>5</v>
          </cell>
        </row>
        <row r="16">
          <cell r="C16" t="str">
            <v>CADRE</v>
          </cell>
        </row>
        <row r="17">
          <cell r="C17" t="str">
            <v>R1</v>
          </cell>
        </row>
        <row r="41">
          <cell r="B41" t="str">
            <v>CHAMPY Philippe</v>
          </cell>
          <cell r="C41" t="str">
            <v>R1</v>
          </cell>
          <cell r="D41" t="str">
            <v>ABASM</v>
          </cell>
        </row>
        <row r="42">
          <cell r="B42" t="str">
            <v>MA PHUOC Bich</v>
          </cell>
          <cell r="C42" t="str">
            <v>R1</v>
          </cell>
          <cell r="D42"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50</v>
          </cell>
          <cell r="F28">
            <v>35</v>
          </cell>
          <cell r="G28">
            <v>7</v>
          </cell>
          <cell r="I28">
            <v>1.4285714285714286</v>
          </cell>
          <cell r="J28">
            <v>0</v>
          </cell>
          <cell r="R28">
            <v>118</v>
          </cell>
          <cell r="S28">
            <v>70</v>
          </cell>
          <cell r="T28">
            <v>1.6857142857142857</v>
          </cell>
          <cell r="U28">
            <v>0</v>
          </cell>
          <cell r="V28">
            <v>10</v>
          </cell>
          <cell r="W28">
            <v>0</v>
          </cell>
          <cell r="Y28">
            <v>2</v>
          </cell>
          <cell r="Z28">
            <v>5</v>
          </cell>
          <cell r="AG28">
            <v>0</v>
          </cell>
          <cell r="AH28">
            <v>5</v>
          </cell>
        </row>
        <row r="29">
          <cell r="E29">
            <v>72</v>
          </cell>
          <cell r="F29">
            <v>35</v>
          </cell>
          <cell r="G29">
            <v>10</v>
          </cell>
          <cell r="I29">
            <v>2.0571428571428569</v>
          </cell>
          <cell r="J29">
            <v>2</v>
          </cell>
          <cell r="R29">
            <v>152</v>
          </cell>
          <cell r="S29">
            <v>70</v>
          </cell>
          <cell r="T29">
            <v>2.1714285714285713</v>
          </cell>
          <cell r="U29">
            <v>2.2857142857142856</v>
          </cell>
          <cell r="V29">
            <v>12</v>
          </cell>
          <cell r="W29">
            <v>4</v>
          </cell>
          <cell r="Y29">
            <v>1</v>
          </cell>
          <cell r="Z29">
            <v>8</v>
          </cell>
          <cell r="AG29">
            <v>2</v>
          </cell>
          <cell r="AH29">
            <v>10</v>
          </cell>
        </row>
        <row r="36">
          <cell r="E36">
            <v>68</v>
          </cell>
          <cell r="F36">
            <v>35</v>
          </cell>
          <cell r="G36">
            <v>10</v>
          </cell>
          <cell r="I36">
            <v>1.9428571428571428</v>
          </cell>
          <cell r="J36">
            <v>0</v>
          </cell>
        </row>
        <row r="37">
          <cell r="E37">
            <v>80</v>
          </cell>
          <cell r="F37">
            <v>35</v>
          </cell>
          <cell r="G37">
            <v>12</v>
          </cell>
          <cell r="I37">
            <v>2.2857142857142856</v>
          </cell>
          <cell r="J37">
            <v>2</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F6"/>
          <cell r="G6" t="str">
            <v>N3</v>
          </cell>
        </row>
        <row r="7">
          <cell r="A7" t="str">
            <v>BAURECHE Louis</v>
          </cell>
          <cell r="B7" t="str">
            <v>ABASM</v>
          </cell>
          <cell r="C7">
            <v>4</v>
          </cell>
          <cell r="D7" t="str">
            <v>R3</v>
          </cell>
          <cell r="E7" t="str">
            <v>R1</v>
          </cell>
          <cell r="F7"/>
          <cell r="G7"/>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E9"/>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F11"/>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cell r="E14"/>
          <cell r="F14"/>
          <cell r="G14"/>
        </row>
        <row r="15">
          <cell r="A15" t="str">
            <v>CROLARD Ivan</v>
          </cell>
          <cell r="B15" t="str">
            <v>ABASM</v>
          </cell>
          <cell r="C15">
            <v>12</v>
          </cell>
          <cell r="D15" t="str">
            <v>R3</v>
          </cell>
          <cell r="E15"/>
          <cell r="F15"/>
          <cell r="G15"/>
        </row>
        <row r="16">
          <cell r="A16" t="str">
            <v>DAIRE Eric</v>
          </cell>
          <cell r="B16" t="str">
            <v>ABASM</v>
          </cell>
          <cell r="C16">
            <v>13</v>
          </cell>
          <cell r="D16" t="str">
            <v>R2</v>
          </cell>
          <cell r="E16" t="str">
            <v>R1</v>
          </cell>
          <cell r="F16" t="str">
            <v>N3</v>
          </cell>
          <cell r="G16" t="str">
            <v>R1</v>
          </cell>
        </row>
        <row r="17">
          <cell r="A17" t="str">
            <v>DECLUNDER Magali</v>
          </cell>
          <cell r="B17"/>
          <cell r="C17">
            <v>14</v>
          </cell>
          <cell r="D17"/>
          <cell r="E17"/>
          <cell r="F17" t="str">
            <v>N3</v>
          </cell>
          <cell r="G17"/>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D19"/>
          <cell r="E19" t="str">
            <v>R2</v>
          </cell>
          <cell r="F19"/>
          <cell r="G19"/>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D21"/>
          <cell r="E21"/>
          <cell r="F21" t="str">
            <v>R1</v>
          </cell>
          <cell r="G21" t="str">
            <v xml:space="preserve"> </v>
          </cell>
        </row>
        <row r="22">
          <cell r="A22" t="str">
            <v>DIAZ Vincent</v>
          </cell>
          <cell r="B22" t="str">
            <v>ABMA</v>
          </cell>
          <cell r="C22">
            <v>19</v>
          </cell>
          <cell r="D22" t="str">
            <v>R4</v>
          </cell>
          <cell r="E22" t="str">
            <v>R2</v>
          </cell>
          <cell r="F22"/>
          <cell r="G22"/>
        </row>
        <row r="23">
          <cell r="A23" t="str">
            <v>DJIAN Didier</v>
          </cell>
          <cell r="B23" t="str">
            <v>La Comete</v>
          </cell>
          <cell r="C23">
            <v>20</v>
          </cell>
          <cell r="D23" t="str">
            <v>R2</v>
          </cell>
          <cell r="E23" t="str">
            <v>N3</v>
          </cell>
          <cell r="F23"/>
          <cell r="G23"/>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cell r="E25"/>
          <cell r="F25"/>
          <cell r="G25"/>
        </row>
        <row r="26">
          <cell r="A26" t="str">
            <v>DUPRE Bernard</v>
          </cell>
          <cell r="B26" t="str">
            <v>La Comete</v>
          </cell>
          <cell r="C26">
            <v>23</v>
          </cell>
          <cell r="D26"/>
          <cell r="E26"/>
          <cell r="F26" t="str">
            <v>R1</v>
          </cell>
          <cell r="G26"/>
        </row>
        <row r="27">
          <cell r="A27" t="str">
            <v>DUVAL Gérard</v>
          </cell>
          <cell r="B27" t="str">
            <v>LIVRY</v>
          </cell>
          <cell r="C27">
            <v>24</v>
          </cell>
          <cell r="D27" t="str">
            <v>R3</v>
          </cell>
          <cell r="E27"/>
          <cell r="F27" t="str">
            <v>R1</v>
          </cell>
          <cell r="G27"/>
        </row>
        <row r="28">
          <cell r="A28" t="str">
            <v>FAVERO Alain</v>
          </cell>
          <cell r="B28" t="str">
            <v>LIVRY</v>
          </cell>
          <cell r="C28">
            <v>25</v>
          </cell>
          <cell r="D28" t="str">
            <v>R1</v>
          </cell>
          <cell r="E28" t="str">
            <v>N3</v>
          </cell>
          <cell r="F28"/>
          <cell r="G28" t="str">
            <v>N3</v>
          </cell>
        </row>
        <row r="29">
          <cell r="A29" t="str">
            <v>FAVIEN Christian</v>
          </cell>
          <cell r="B29" t="str">
            <v>LIVRY</v>
          </cell>
          <cell r="C29">
            <v>26</v>
          </cell>
          <cell r="D29"/>
          <cell r="E29"/>
          <cell r="F29" t="str">
            <v>N3</v>
          </cell>
          <cell r="G29"/>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D31"/>
          <cell r="E31"/>
          <cell r="F31" t="str">
            <v>N3</v>
          </cell>
          <cell r="G31" t="str">
            <v>N3</v>
          </cell>
        </row>
        <row r="32">
          <cell r="A32" t="str">
            <v>GAYRAUD Françoise</v>
          </cell>
          <cell r="B32" t="str">
            <v xml:space="preserve">L HAY LES ROSES </v>
          </cell>
          <cell r="C32">
            <v>29</v>
          </cell>
          <cell r="D32" t="str">
            <v>R3</v>
          </cell>
          <cell r="E32"/>
          <cell r="F32"/>
          <cell r="G32"/>
        </row>
        <row r="33">
          <cell r="A33" t="str">
            <v>GELLER Marc</v>
          </cell>
          <cell r="B33" t="str">
            <v>ABMA</v>
          </cell>
          <cell r="C33">
            <v>30</v>
          </cell>
          <cell r="D33" t="str">
            <v>N3</v>
          </cell>
          <cell r="E33"/>
          <cell r="F33"/>
          <cell r="G33"/>
        </row>
        <row r="34">
          <cell r="A34" t="str">
            <v>GERNEZ Jean Philippe</v>
          </cell>
          <cell r="B34" t="str">
            <v>ABMA</v>
          </cell>
          <cell r="C34">
            <v>31</v>
          </cell>
          <cell r="D34" t="str">
            <v>R3</v>
          </cell>
          <cell r="E34"/>
          <cell r="F34"/>
          <cell r="G34"/>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cell r="F37"/>
          <cell r="G37"/>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cell r="D40"/>
          <cell r="E40"/>
          <cell r="F40"/>
          <cell r="G40"/>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cell r="D42"/>
          <cell r="E42"/>
          <cell r="F42"/>
          <cell r="G42"/>
        </row>
        <row r="43">
          <cell r="A43" t="str">
            <v>HELLAL Denis</v>
          </cell>
          <cell r="B43" t="str">
            <v>ABASM</v>
          </cell>
          <cell r="C43">
            <v>40</v>
          </cell>
          <cell r="D43"/>
          <cell r="E43" t="str">
            <v>R1</v>
          </cell>
          <cell r="F43" t="str">
            <v>N3</v>
          </cell>
          <cell r="G43"/>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D47"/>
          <cell r="E47" t="str">
            <v>R1</v>
          </cell>
          <cell r="F47" t="str">
            <v>N3</v>
          </cell>
          <cell r="G47" t="str">
            <v>N3</v>
          </cell>
        </row>
        <row r="48">
          <cell r="A48" t="str">
            <v>KELLNER Pierre</v>
          </cell>
          <cell r="B48" t="str">
            <v>ABMA</v>
          </cell>
          <cell r="C48">
            <v>45</v>
          </cell>
          <cell r="D48" t="str">
            <v>R3</v>
          </cell>
          <cell r="E48"/>
          <cell r="F48"/>
          <cell r="G48"/>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cell r="E50"/>
          <cell r="F50"/>
          <cell r="G50"/>
        </row>
        <row r="51">
          <cell r="A51" t="str">
            <v>L HERONDE Michel</v>
          </cell>
          <cell r="B51" t="str">
            <v>ABMA</v>
          </cell>
          <cell r="C51">
            <v>48</v>
          </cell>
          <cell r="D51" t="str">
            <v>R2</v>
          </cell>
          <cell r="E51" t="str">
            <v>R1</v>
          </cell>
          <cell r="F51"/>
          <cell r="G51"/>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cell r="D56"/>
          <cell r="E56"/>
          <cell r="F56"/>
          <cell r="G56"/>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cell r="G58"/>
        </row>
        <row r="59">
          <cell r="A59" t="str">
            <v>LEMERGER JOHAN</v>
          </cell>
          <cell r="B59" t="str">
            <v>LIVRY</v>
          </cell>
          <cell r="C59">
            <v>56</v>
          </cell>
          <cell r="D59"/>
          <cell r="E59"/>
          <cell r="F59"/>
          <cell r="G59"/>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F61"/>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F64"/>
          <cell r="G64" t="str">
            <v>R1</v>
          </cell>
        </row>
        <row r="65">
          <cell r="A65" t="str">
            <v>MALAHIEUDE Claude</v>
          </cell>
          <cell r="B65" t="str">
            <v>ABMA</v>
          </cell>
          <cell r="C65">
            <v>62</v>
          </cell>
          <cell r="D65"/>
          <cell r="E65"/>
          <cell r="F65" t="str">
            <v>R1</v>
          </cell>
          <cell r="G65" t="str">
            <v>R1</v>
          </cell>
        </row>
        <row r="66">
          <cell r="A66" t="str">
            <v>MALASSIGNE Elfege</v>
          </cell>
          <cell r="B66" t="str">
            <v>ABASM</v>
          </cell>
          <cell r="C66">
            <v>63</v>
          </cell>
          <cell r="D66" t="str">
            <v>R4</v>
          </cell>
          <cell r="E66"/>
          <cell r="F66" t="str">
            <v>R2</v>
          </cell>
          <cell r="G66"/>
        </row>
        <row r="67">
          <cell r="A67" t="str">
            <v>MANCY Pierre</v>
          </cell>
          <cell r="B67" t="str">
            <v>ABMA</v>
          </cell>
          <cell r="C67">
            <v>64</v>
          </cell>
          <cell r="D67" t="str">
            <v>R3</v>
          </cell>
          <cell r="E67" t="str">
            <v>R2</v>
          </cell>
          <cell r="F67" t="str">
            <v>R1</v>
          </cell>
          <cell r="G67"/>
        </row>
        <row r="68">
          <cell r="A68" t="str">
            <v>MARIGNIER Daniel</v>
          </cell>
          <cell r="B68" t="str">
            <v>ABMA</v>
          </cell>
          <cell r="C68">
            <v>65</v>
          </cell>
          <cell r="D68" t="str">
            <v>R3</v>
          </cell>
          <cell r="E68" t="str">
            <v>R2</v>
          </cell>
          <cell r="F68"/>
          <cell r="G68"/>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D71"/>
          <cell r="E71"/>
          <cell r="F71" t="str">
            <v>N3</v>
          </cell>
          <cell r="G71" t="str">
            <v>N3</v>
          </cell>
        </row>
        <row r="72">
          <cell r="A72" t="str">
            <v>PALLOT Dominique</v>
          </cell>
          <cell r="B72" t="str">
            <v>LIVRY</v>
          </cell>
          <cell r="C72">
            <v>69</v>
          </cell>
          <cell r="D72"/>
          <cell r="E72"/>
          <cell r="F72" t="str">
            <v>N3</v>
          </cell>
          <cell r="G72"/>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F74"/>
          <cell r="G74" t="str">
            <v>N3</v>
          </cell>
        </row>
        <row r="75">
          <cell r="A75" t="str">
            <v>PHAM NGOC THAO</v>
          </cell>
          <cell r="B75" t="str">
            <v>ABMA</v>
          </cell>
          <cell r="C75">
            <v>72</v>
          </cell>
          <cell r="D75"/>
          <cell r="E75"/>
          <cell r="F75"/>
          <cell r="G75"/>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cell r="G85"/>
        </row>
        <row r="86">
          <cell r="A86" t="str">
            <v>TENREIRO Aristide</v>
          </cell>
          <cell r="B86" t="str">
            <v>LIVRY</v>
          </cell>
          <cell r="C86">
            <v>83</v>
          </cell>
          <cell r="D86"/>
          <cell r="E86" t="str">
            <v>R1</v>
          </cell>
          <cell r="F86" t="str">
            <v>N3</v>
          </cell>
          <cell r="G86"/>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cell r="E88"/>
          <cell r="F88"/>
          <cell r="G88"/>
        </row>
        <row r="89">
          <cell r="A89" t="str">
            <v>VRILLAUD FRIZZIERO CELIAN</v>
          </cell>
          <cell r="B89" t="str">
            <v>LIVRY</v>
          </cell>
          <cell r="C89">
            <v>86</v>
          </cell>
          <cell r="D89"/>
          <cell r="E89"/>
          <cell r="F89"/>
          <cell r="G89"/>
        </row>
        <row r="90">
          <cell r="A90" t="str">
            <v>WEIL JULIEN</v>
          </cell>
          <cell r="B90" t="str">
            <v>ABMA</v>
          </cell>
          <cell r="C90">
            <v>87</v>
          </cell>
          <cell r="D90"/>
          <cell r="E90"/>
          <cell r="F90"/>
          <cell r="G90"/>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44892</v>
          </cell>
        </row>
        <row r="12">
          <cell r="C12" t="str">
            <v>ABASM</v>
          </cell>
        </row>
        <row r="14">
          <cell r="C14">
            <v>1</v>
          </cell>
        </row>
        <row r="15">
          <cell r="C15">
            <v>1</v>
          </cell>
        </row>
        <row r="16">
          <cell r="C16" t="str">
            <v>CADRE</v>
          </cell>
        </row>
        <row r="17">
          <cell r="C17" t="str">
            <v>R1</v>
          </cell>
        </row>
        <row r="28">
          <cell r="B28" t="str">
            <v>LABOUREAU Véronique</v>
          </cell>
          <cell r="C28" t="str">
            <v>R1</v>
          </cell>
          <cell r="D28" t="str">
            <v>ABMA</v>
          </cell>
        </row>
        <row r="29">
          <cell r="B29" t="str">
            <v>KEREBEL Eric</v>
          </cell>
          <cell r="C29" t="str">
            <v>R1</v>
          </cell>
          <cell r="D29" t="str">
            <v>ABASM</v>
          </cell>
        </row>
        <row r="30">
          <cell r="B30" t="str">
            <v>RAOULT Pierre-Jean</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110</v>
          </cell>
          <cell r="S27">
            <v>65</v>
          </cell>
          <cell r="T27">
            <v>1.6923076923076923</v>
          </cell>
          <cell r="U27">
            <v>0</v>
          </cell>
          <cell r="V27">
            <v>9</v>
          </cell>
          <cell r="W27">
            <v>0</v>
          </cell>
          <cell r="Y27">
            <v>3</v>
          </cell>
          <cell r="Z27">
            <v>3</v>
          </cell>
          <cell r="AG27">
            <v>0</v>
          </cell>
          <cell r="AH27">
            <v>3</v>
          </cell>
        </row>
        <row r="28">
          <cell r="E28">
            <v>55</v>
          </cell>
          <cell r="F28">
            <v>35</v>
          </cell>
          <cell r="G28">
            <v>10</v>
          </cell>
          <cell r="I28">
            <v>1.5714285714285714</v>
          </cell>
          <cell r="J28">
            <v>0</v>
          </cell>
          <cell r="R28">
            <v>123</v>
          </cell>
          <cell r="S28">
            <v>70</v>
          </cell>
          <cell r="T28">
            <v>1.7571428571428571</v>
          </cell>
          <cell r="U28">
            <v>1.9428571428571428</v>
          </cell>
          <cell r="V28">
            <v>12</v>
          </cell>
          <cell r="W28">
            <v>2</v>
          </cell>
          <cell r="Y28">
            <v>2</v>
          </cell>
          <cell r="Z28">
            <v>5</v>
          </cell>
          <cell r="AG28">
            <v>1</v>
          </cell>
          <cell r="AH28">
            <v>6</v>
          </cell>
        </row>
        <row r="29">
          <cell r="E29">
            <v>77</v>
          </cell>
          <cell r="F29">
            <v>35</v>
          </cell>
          <cell r="G29">
            <v>26</v>
          </cell>
          <cell r="I29">
            <v>2.2000000000000002</v>
          </cell>
          <cell r="J29">
            <v>2</v>
          </cell>
          <cell r="R29">
            <v>157</v>
          </cell>
          <cell r="S29">
            <v>65</v>
          </cell>
          <cell r="T29">
            <v>2.4153846153846152</v>
          </cell>
          <cell r="U29">
            <v>2.6666666666666665</v>
          </cell>
          <cell r="V29">
            <v>26</v>
          </cell>
          <cell r="W29">
            <v>4</v>
          </cell>
          <cell r="Y29">
            <v>1</v>
          </cell>
          <cell r="Z29">
            <v>8</v>
          </cell>
          <cell r="AG29">
            <v>2</v>
          </cell>
          <cell r="AH29">
            <v>10</v>
          </cell>
        </row>
        <row r="36">
          <cell r="E36">
            <v>49</v>
          </cell>
          <cell r="F36">
            <v>35</v>
          </cell>
          <cell r="G36">
            <v>5</v>
          </cell>
          <cell r="I36">
            <v>1.4</v>
          </cell>
          <cell r="J36">
            <v>0</v>
          </cell>
        </row>
        <row r="37">
          <cell r="E37">
            <v>68</v>
          </cell>
          <cell r="F37">
            <v>35</v>
          </cell>
          <cell r="G37">
            <v>12</v>
          </cell>
          <cell r="I37">
            <v>1.9428571428571428</v>
          </cell>
          <cell r="J37">
            <v>2</v>
          </cell>
        </row>
        <row r="44">
          <cell r="E44">
            <v>61</v>
          </cell>
          <cell r="F44">
            <v>30</v>
          </cell>
          <cell r="G44">
            <v>9</v>
          </cell>
          <cell r="I44">
            <v>2.0333333333333332</v>
          </cell>
          <cell r="J44">
            <v>0</v>
          </cell>
        </row>
        <row r="46">
          <cell r="E46">
            <v>80</v>
          </cell>
          <cell r="F46">
            <v>30</v>
          </cell>
          <cell r="G46">
            <v>17</v>
          </cell>
          <cell r="I46">
            <v>2.6666666666666665</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F6"/>
          <cell r="G6" t="str">
            <v>N3</v>
          </cell>
        </row>
        <row r="7">
          <cell r="A7" t="str">
            <v>BAURECHE Louis</v>
          </cell>
          <cell r="B7" t="str">
            <v>ABASM</v>
          </cell>
          <cell r="C7">
            <v>4</v>
          </cell>
          <cell r="D7" t="str">
            <v>R3</v>
          </cell>
          <cell r="E7" t="str">
            <v>R1</v>
          </cell>
          <cell r="F7"/>
          <cell r="G7"/>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E9"/>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F11"/>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cell r="E14"/>
          <cell r="F14"/>
          <cell r="G14"/>
        </row>
        <row r="15">
          <cell r="A15" t="str">
            <v>CROLARD Ivan</v>
          </cell>
          <cell r="B15" t="str">
            <v>ABASM</v>
          </cell>
          <cell r="C15">
            <v>12</v>
          </cell>
          <cell r="D15" t="str">
            <v>R3</v>
          </cell>
          <cell r="E15"/>
          <cell r="F15"/>
          <cell r="G15"/>
        </row>
        <row r="16">
          <cell r="A16" t="str">
            <v>DAIRE Eric</v>
          </cell>
          <cell r="B16" t="str">
            <v>ABASM</v>
          </cell>
          <cell r="C16">
            <v>13</v>
          </cell>
          <cell r="D16" t="str">
            <v>R2</v>
          </cell>
          <cell r="E16" t="str">
            <v>R1</v>
          </cell>
          <cell r="F16" t="str">
            <v>N3</v>
          </cell>
          <cell r="G16" t="str">
            <v>R1</v>
          </cell>
        </row>
        <row r="17">
          <cell r="A17" t="str">
            <v>DECLUNDER Magali</v>
          </cell>
          <cell r="B17"/>
          <cell r="C17">
            <v>14</v>
          </cell>
          <cell r="D17"/>
          <cell r="E17"/>
          <cell r="F17" t="str">
            <v>N3</v>
          </cell>
          <cell r="G17"/>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D19"/>
          <cell r="E19" t="str">
            <v>R2</v>
          </cell>
          <cell r="F19"/>
          <cell r="G19"/>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D21"/>
          <cell r="E21"/>
          <cell r="F21" t="str">
            <v>R1</v>
          </cell>
          <cell r="G21" t="str">
            <v xml:space="preserve"> </v>
          </cell>
        </row>
        <row r="22">
          <cell r="A22" t="str">
            <v>DIAZ Vincent</v>
          </cell>
          <cell r="B22" t="str">
            <v>ABMA</v>
          </cell>
          <cell r="C22">
            <v>19</v>
          </cell>
          <cell r="D22" t="str">
            <v>R4</v>
          </cell>
          <cell r="E22" t="str">
            <v>R2</v>
          </cell>
          <cell r="F22"/>
          <cell r="G22"/>
        </row>
        <row r="23">
          <cell r="A23" t="str">
            <v>DJIAN Didier</v>
          </cell>
          <cell r="B23" t="str">
            <v>La Comete</v>
          </cell>
          <cell r="C23">
            <v>20</v>
          </cell>
          <cell r="D23" t="str">
            <v>R2</v>
          </cell>
          <cell r="E23" t="str">
            <v>N3</v>
          </cell>
          <cell r="F23"/>
          <cell r="G23"/>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cell r="E25"/>
          <cell r="F25"/>
          <cell r="G25"/>
        </row>
        <row r="26">
          <cell r="A26" t="str">
            <v>DUPRE Bernard</v>
          </cell>
          <cell r="B26" t="str">
            <v>La Comete</v>
          </cell>
          <cell r="C26">
            <v>23</v>
          </cell>
          <cell r="D26"/>
          <cell r="E26"/>
          <cell r="F26" t="str">
            <v>R1</v>
          </cell>
          <cell r="G26"/>
        </row>
        <row r="27">
          <cell r="A27" t="str">
            <v>DUVAL Gérard</v>
          </cell>
          <cell r="B27" t="str">
            <v>LIVRY</v>
          </cell>
          <cell r="C27">
            <v>24</v>
          </cell>
          <cell r="D27" t="str">
            <v>R3</v>
          </cell>
          <cell r="E27"/>
          <cell r="F27" t="str">
            <v>R1</v>
          </cell>
          <cell r="G27"/>
        </row>
        <row r="28">
          <cell r="A28" t="str">
            <v>FAVERO Alain</v>
          </cell>
          <cell r="B28" t="str">
            <v>LIVRY</v>
          </cell>
          <cell r="C28">
            <v>25</v>
          </cell>
          <cell r="D28" t="str">
            <v>R1</v>
          </cell>
          <cell r="E28" t="str">
            <v>N3</v>
          </cell>
          <cell r="F28"/>
          <cell r="G28" t="str">
            <v>N3</v>
          </cell>
        </row>
        <row r="29">
          <cell r="A29" t="str">
            <v>FAVIEN Christian</v>
          </cell>
          <cell r="B29" t="str">
            <v>LIVRY</v>
          </cell>
          <cell r="C29">
            <v>26</v>
          </cell>
          <cell r="D29"/>
          <cell r="E29"/>
          <cell r="F29" t="str">
            <v>N3</v>
          </cell>
          <cell r="G29"/>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D31"/>
          <cell r="E31"/>
          <cell r="F31" t="str">
            <v>N3</v>
          </cell>
          <cell r="G31" t="str">
            <v>N3</v>
          </cell>
        </row>
        <row r="32">
          <cell r="A32" t="str">
            <v>GAYRAUD Françoise</v>
          </cell>
          <cell r="B32" t="str">
            <v xml:space="preserve">L HAY LES ROSES </v>
          </cell>
          <cell r="C32">
            <v>29</v>
          </cell>
          <cell r="D32" t="str">
            <v>R3</v>
          </cell>
          <cell r="E32"/>
          <cell r="F32"/>
          <cell r="G32"/>
        </row>
        <row r="33">
          <cell r="A33" t="str">
            <v>GELLER Marc</v>
          </cell>
          <cell r="B33" t="str">
            <v>ABMA</v>
          </cell>
          <cell r="C33">
            <v>30</v>
          </cell>
          <cell r="D33" t="str">
            <v>N3</v>
          </cell>
          <cell r="E33"/>
          <cell r="F33"/>
          <cell r="G33"/>
        </row>
        <row r="34">
          <cell r="A34" t="str">
            <v>GERNEZ Jean Philippe</v>
          </cell>
          <cell r="B34" t="str">
            <v>ABMA</v>
          </cell>
          <cell r="C34">
            <v>31</v>
          </cell>
          <cell r="D34" t="str">
            <v>R3</v>
          </cell>
          <cell r="E34"/>
          <cell r="F34"/>
          <cell r="G34"/>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cell r="F37"/>
          <cell r="G37"/>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cell r="D40"/>
          <cell r="E40"/>
          <cell r="F40"/>
          <cell r="G40"/>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cell r="D42"/>
          <cell r="E42"/>
          <cell r="F42"/>
          <cell r="G42"/>
        </row>
        <row r="43">
          <cell r="A43" t="str">
            <v>HELLAL Denis</v>
          </cell>
          <cell r="B43" t="str">
            <v>ABASM</v>
          </cell>
          <cell r="C43">
            <v>40</v>
          </cell>
          <cell r="D43"/>
          <cell r="E43" t="str">
            <v>R1</v>
          </cell>
          <cell r="F43" t="str">
            <v>N3</v>
          </cell>
          <cell r="G43"/>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D47"/>
          <cell r="E47" t="str">
            <v>R1</v>
          </cell>
          <cell r="F47" t="str">
            <v>N3</v>
          </cell>
          <cell r="G47" t="str">
            <v>N3</v>
          </cell>
        </row>
        <row r="48">
          <cell r="A48" t="str">
            <v>KELLNER Pierre</v>
          </cell>
          <cell r="B48" t="str">
            <v>ABMA</v>
          </cell>
          <cell r="C48">
            <v>45</v>
          </cell>
          <cell r="D48" t="str">
            <v>R3</v>
          </cell>
          <cell r="E48"/>
          <cell r="F48"/>
          <cell r="G48"/>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cell r="E50"/>
          <cell r="F50"/>
          <cell r="G50"/>
        </row>
        <row r="51">
          <cell r="A51" t="str">
            <v>L HERONDE Michel</v>
          </cell>
          <cell r="B51" t="str">
            <v>ABMA</v>
          </cell>
          <cell r="C51">
            <v>48</v>
          </cell>
          <cell r="D51" t="str">
            <v>R2</v>
          </cell>
          <cell r="E51" t="str">
            <v>R1</v>
          </cell>
          <cell r="F51"/>
          <cell r="G51"/>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cell r="D56"/>
          <cell r="E56"/>
          <cell r="F56"/>
          <cell r="G56"/>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cell r="G58"/>
        </row>
        <row r="59">
          <cell r="A59" t="str">
            <v>LEMERGER JOHAN</v>
          </cell>
          <cell r="B59" t="str">
            <v>LIVRY</v>
          </cell>
          <cell r="C59">
            <v>56</v>
          </cell>
          <cell r="D59"/>
          <cell r="E59"/>
          <cell r="F59"/>
          <cell r="G59"/>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F61"/>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F64"/>
          <cell r="G64" t="str">
            <v>R1</v>
          </cell>
        </row>
        <row r="65">
          <cell r="A65" t="str">
            <v>MALAHIEUDE Claude</v>
          </cell>
          <cell r="B65" t="str">
            <v>ABMA</v>
          </cell>
          <cell r="C65">
            <v>62</v>
          </cell>
          <cell r="D65"/>
          <cell r="E65"/>
          <cell r="F65" t="str">
            <v>R1</v>
          </cell>
          <cell r="G65" t="str">
            <v>R1</v>
          </cell>
        </row>
        <row r="66">
          <cell r="A66" t="str">
            <v>MALASSIGNE Elfege</v>
          </cell>
          <cell r="B66" t="str">
            <v>ABASM</v>
          </cell>
          <cell r="C66">
            <v>63</v>
          </cell>
          <cell r="D66" t="str">
            <v>R4</v>
          </cell>
          <cell r="E66"/>
          <cell r="F66" t="str">
            <v>R2</v>
          </cell>
          <cell r="G66"/>
        </row>
        <row r="67">
          <cell r="A67" t="str">
            <v>MANCY Pierre</v>
          </cell>
          <cell r="B67" t="str">
            <v>ABMA</v>
          </cell>
          <cell r="C67">
            <v>64</v>
          </cell>
          <cell r="D67" t="str">
            <v>R3</v>
          </cell>
          <cell r="E67" t="str">
            <v>R2</v>
          </cell>
          <cell r="F67" t="str">
            <v>R1</v>
          </cell>
          <cell r="G67"/>
        </row>
        <row r="68">
          <cell r="A68" t="str">
            <v>MARIGNIER Daniel</v>
          </cell>
          <cell r="B68" t="str">
            <v>ABMA</v>
          </cell>
          <cell r="C68">
            <v>65</v>
          </cell>
          <cell r="D68" t="str">
            <v>R3</v>
          </cell>
          <cell r="E68" t="str">
            <v>R2</v>
          </cell>
          <cell r="F68"/>
          <cell r="G68"/>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D71"/>
          <cell r="E71"/>
          <cell r="F71" t="str">
            <v>N3</v>
          </cell>
          <cell r="G71" t="str">
            <v>N3</v>
          </cell>
        </row>
        <row r="72">
          <cell r="A72" t="str">
            <v>PALLOT Dominique</v>
          </cell>
          <cell r="B72" t="str">
            <v>LIVRY</v>
          </cell>
          <cell r="C72">
            <v>69</v>
          </cell>
          <cell r="D72"/>
          <cell r="E72"/>
          <cell r="F72" t="str">
            <v>N3</v>
          </cell>
          <cell r="G72"/>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F74"/>
          <cell r="G74" t="str">
            <v>N3</v>
          </cell>
        </row>
        <row r="75">
          <cell r="A75" t="str">
            <v>PHAM NGOC THAO</v>
          </cell>
          <cell r="B75" t="str">
            <v>ABMA</v>
          </cell>
          <cell r="C75">
            <v>72</v>
          </cell>
          <cell r="D75"/>
          <cell r="E75"/>
          <cell r="F75"/>
          <cell r="G75"/>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cell r="G85"/>
        </row>
        <row r="86">
          <cell r="A86" t="str">
            <v>TENREIRO Aristide</v>
          </cell>
          <cell r="B86" t="str">
            <v>LIVRY</v>
          </cell>
          <cell r="C86">
            <v>83</v>
          </cell>
          <cell r="D86"/>
          <cell r="E86" t="str">
            <v>R1</v>
          </cell>
          <cell r="F86" t="str">
            <v>N3</v>
          </cell>
          <cell r="G86"/>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cell r="E88"/>
          <cell r="F88"/>
          <cell r="G88"/>
        </row>
        <row r="89">
          <cell r="A89" t="str">
            <v>VRILLAUD FRIZZIERO CELIAN</v>
          </cell>
          <cell r="B89" t="str">
            <v>LIVRY</v>
          </cell>
          <cell r="C89">
            <v>86</v>
          </cell>
          <cell r="D89"/>
          <cell r="E89"/>
          <cell r="F89"/>
          <cell r="G89"/>
        </row>
        <row r="90">
          <cell r="A90" t="str">
            <v>WEIL JULIEN</v>
          </cell>
          <cell r="B90" t="str">
            <v>ABMA</v>
          </cell>
          <cell r="C90">
            <v>87</v>
          </cell>
          <cell r="D90"/>
          <cell r="E90"/>
          <cell r="F90"/>
          <cell r="G90"/>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3519-F9FE-4C16-BDF9-C1D494A90E95}">
  <sheetPr>
    <tabColor theme="5" tint="0.39997558519241921"/>
    <pageSetUpPr fitToPage="1"/>
  </sheetPr>
  <dimension ref="A1:W30"/>
  <sheetViews>
    <sheetView showGridLines="0" topLeftCell="A7" zoomScale="46" zoomScaleNormal="46" workbookViewId="0">
      <selection activeCell="K30" sqref="K30"/>
    </sheetView>
  </sheetViews>
  <sheetFormatPr baseColWidth="10" defaultRowHeight="15.6" x14ac:dyDescent="0.3"/>
  <cols>
    <col min="1" max="1" width="18.5546875" style="67" customWidth="1"/>
    <col min="2" max="2" width="6.33203125" style="67" customWidth="1"/>
    <col min="3" max="3" width="32.44140625" style="67" customWidth="1"/>
    <col min="4" max="4" width="11.5546875" style="67"/>
    <col min="5" max="5" width="7.77734375" style="67" customWidth="1"/>
    <col min="6" max="6" width="10.77734375" style="67" customWidth="1"/>
    <col min="7" max="7" width="11.33203125" style="67" customWidth="1"/>
    <col min="8" max="9" width="8" style="67" customWidth="1"/>
    <col min="10" max="10" width="11.5546875" style="67"/>
    <col min="11" max="11" width="8" style="67" customWidth="1"/>
    <col min="12" max="12" width="16.109375" style="67" customWidth="1"/>
    <col min="13" max="15" width="11.5546875" style="67"/>
    <col min="16" max="16" width="16.88671875" style="67" bestFit="1" customWidth="1"/>
    <col min="17" max="18" width="11.5546875" style="67"/>
    <col min="19" max="19" width="17.44140625" style="67" customWidth="1"/>
    <col min="20" max="20" width="14.109375" style="67" customWidth="1"/>
    <col min="21" max="21" width="20.21875" style="67" customWidth="1"/>
    <col min="22" max="22" width="5" style="67" customWidth="1"/>
    <col min="23" max="16384" width="11.5546875" style="67"/>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68"/>
      <c r="C2" s="69"/>
      <c r="D2" s="70"/>
      <c r="E2" s="70"/>
      <c r="F2" s="70"/>
      <c r="G2" s="70"/>
      <c r="H2" s="70"/>
      <c r="I2" s="70"/>
      <c r="J2" s="70"/>
      <c r="K2" s="70"/>
      <c r="L2" s="70"/>
      <c r="M2" s="69"/>
      <c r="N2" s="69"/>
      <c r="O2" s="69"/>
      <c r="P2" s="71"/>
      <c r="Q2" s="71"/>
      <c r="R2" s="71"/>
      <c r="S2" s="71"/>
      <c r="T2" s="71"/>
      <c r="U2" s="71"/>
      <c r="V2" s="72"/>
      <c r="W2" s="1"/>
    </row>
    <row r="3" spans="1:23" ht="36.6" x14ac:dyDescent="0.5">
      <c r="A3" s="1"/>
      <c r="B3" s="73"/>
      <c r="C3" s="209">
        <f>'[5]A RENSEIGNER'!$C$11</f>
        <v>44892</v>
      </c>
      <c r="D3" s="209"/>
      <c r="E3" s="209"/>
      <c r="F3" s="209"/>
      <c r="G3" s="209"/>
      <c r="H3" s="209"/>
      <c r="I3" s="209"/>
      <c r="J3" s="209"/>
      <c r="K3" s="209"/>
      <c r="L3" s="209"/>
      <c r="M3" s="209"/>
      <c r="N3" s="209"/>
      <c r="O3" s="209"/>
      <c r="P3" s="209"/>
      <c r="Q3" s="209"/>
      <c r="R3" s="209"/>
      <c r="S3" s="209"/>
      <c r="T3" s="209"/>
      <c r="U3" s="209"/>
      <c r="V3" s="74"/>
      <c r="W3" s="1"/>
    </row>
    <row r="4" spans="1:23" ht="31.2" x14ac:dyDescent="0.6">
      <c r="A4" s="1"/>
      <c r="B4" s="73"/>
      <c r="C4" s="75"/>
      <c r="D4" s="76"/>
      <c r="E4" s="76"/>
      <c r="F4" s="76"/>
      <c r="G4" s="76"/>
      <c r="H4" s="76"/>
      <c r="I4" s="76"/>
      <c r="J4" s="76"/>
      <c r="K4" s="76"/>
      <c r="L4" s="76"/>
      <c r="M4" s="75"/>
      <c r="N4" s="75"/>
      <c r="O4" s="75"/>
      <c r="P4" s="77"/>
      <c r="Q4" s="77"/>
      <c r="R4" s="77"/>
      <c r="S4" s="77"/>
      <c r="T4" s="78"/>
      <c r="U4" s="78"/>
      <c r="V4" s="74"/>
      <c r="W4" s="1"/>
    </row>
    <row r="5" spans="1:23" ht="36.6" x14ac:dyDescent="0.5">
      <c r="A5" s="1"/>
      <c r="B5" s="73"/>
      <c r="C5" s="195" t="str">
        <f>'[5]A RENSEIGNER'!$C$12</f>
        <v>ABASM</v>
      </c>
      <c r="D5" s="195"/>
      <c r="E5" s="195"/>
      <c r="F5" s="195"/>
      <c r="G5" s="195"/>
      <c r="H5" s="195"/>
      <c r="I5" s="195"/>
      <c r="J5" s="195"/>
      <c r="K5" s="195"/>
      <c r="L5" s="195"/>
      <c r="M5" s="195"/>
      <c r="N5" s="195"/>
      <c r="O5" s="195"/>
      <c r="P5" s="195"/>
      <c r="Q5" s="195"/>
      <c r="R5" s="195"/>
      <c r="S5" s="195"/>
      <c r="T5" s="195"/>
      <c r="U5" s="195"/>
      <c r="V5" s="74"/>
      <c r="W5" s="1"/>
    </row>
    <row r="6" spans="1:23" ht="31.2" x14ac:dyDescent="0.6">
      <c r="A6" s="1"/>
      <c r="B6" s="73"/>
      <c r="C6" s="75"/>
      <c r="D6" s="76"/>
      <c r="E6" s="76"/>
      <c r="F6" s="76"/>
      <c r="G6" s="76"/>
      <c r="H6" s="76"/>
      <c r="I6" s="76"/>
      <c r="J6" s="76"/>
      <c r="K6" s="76"/>
      <c r="L6" s="76"/>
      <c r="M6" s="75"/>
      <c r="N6" s="75"/>
      <c r="O6" s="75"/>
      <c r="P6" s="77"/>
      <c r="Q6" s="77"/>
      <c r="R6" s="77"/>
      <c r="S6" s="77"/>
      <c r="T6" s="78"/>
      <c r="U6" s="78"/>
      <c r="V6" s="74"/>
      <c r="W6" s="1"/>
    </row>
    <row r="7" spans="1:23" ht="36.6" x14ac:dyDescent="0.5">
      <c r="A7" s="1"/>
      <c r="B7" s="73"/>
      <c r="C7" s="195" t="str">
        <f>"MODE DE JEU"&amp;"  "&amp;'[5]A RENSEIGNER'!$C$16</f>
        <v>MODE DE JEU  CADRE</v>
      </c>
      <c r="D7" s="195"/>
      <c r="E7" s="195"/>
      <c r="F7" s="195"/>
      <c r="G7" s="195"/>
      <c r="H7" s="195"/>
      <c r="I7" s="195"/>
      <c r="J7" s="195"/>
      <c r="K7" s="195"/>
      <c r="L7" s="195"/>
      <c r="M7" s="195"/>
      <c r="N7" s="195"/>
      <c r="O7" s="195"/>
      <c r="P7" s="195"/>
      <c r="Q7" s="195"/>
      <c r="R7" s="195"/>
      <c r="S7" s="195"/>
      <c r="T7" s="195"/>
      <c r="U7" s="195"/>
      <c r="V7" s="74"/>
      <c r="W7" s="1"/>
    </row>
    <row r="8" spans="1:23" ht="31.2" x14ac:dyDescent="0.6">
      <c r="A8" s="1"/>
      <c r="B8" s="73"/>
      <c r="C8" s="75"/>
      <c r="D8" s="75"/>
      <c r="E8" s="75"/>
      <c r="F8" s="75"/>
      <c r="G8" s="75"/>
      <c r="H8" s="75"/>
      <c r="I8" s="75"/>
      <c r="J8" s="75"/>
      <c r="K8" s="75"/>
      <c r="L8" s="75"/>
      <c r="M8" s="75"/>
      <c r="N8" s="75"/>
      <c r="O8" s="75"/>
      <c r="P8" s="75"/>
      <c r="Q8" s="75"/>
      <c r="R8" s="75"/>
      <c r="S8" s="77"/>
      <c r="T8" s="78"/>
      <c r="U8" s="78"/>
      <c r="V8" s="74"/>
      <c r="W8" s="1"/>
    </row>
    <row r="9" spans="1:23" ht="36.6" x14ac:dyDescent="0.5">
      <c r="A9" s="1"/>
      <c r="B9" s="73"/>
      <c r="C9" s="195" t="str">
        <f>"CATEGORIE"&amp;"  "&amp;'[5]A RENSEIGNER'!$C$17</f>
        <v>CATEGORIE  R1</v>
      </c>
      <c r="D9" s="195"/>
      <c r="E9" s="195"/>
      <c r="F9" s="195"/>
      <c r="G9" s="195"/>
      <c r="H9" s="195"/>
      <c r="I9" s="195"/>
      <c r="J9" s="195"/>
      <c r="K9" s="195"/>
      <c r="L9" s="195"/>
      <c r="M9" s="195"/>
      <c r="N9" s="195"/>
      <c r="O9" s="195"/>
      <c r="P9" s="195"/>
      <c r="Q9" s="195"/>
      <c r="R9" s="195"/>
      <c r="S9" s="195"/>
      <c r="T9" s="195"/>
      <c r="U9" s="195"/>
      <c r="V9" s="79"/>
      <c r="W9" s="1"/>
    </row>
    <row r="10" spans="1:23" ht="31.2" x14ac:dyDescent="0.3">
      <c r="A10" s="1"/>
      <c r="B10" s="80"/>
      <c r="C10" s="75"/>
      <c r="D10" s="75"/>
      <c r="E10" s="75"/>
      <c r="F10" s="75"/>
      <c r="G10" s="75"/>
      <c r="H10" s="75"/>
      <c r="I10" s="75"/>
      <c r="J10" s="75"/>
      <c r="K10" s="75"/>
      <c r="L10" s="75"/>
      <c r="M10" s="75"/>
      <c r="N10" s="75"/>
      <c r="O10" s="75"/>
      <c r="P10" s="75"/>
      <c r="Q10" s="75"/>
      <c r="R10" s="75"/>
      <c r="S10" s="75"/>
      <c r="T10" s="81"/>
      <c r="U10" s="81"/>
      <c r="V10" s="79"/>
      <c r="W10" s="1"/>
    </row>
    <row r="11" spans="1:23" ht="36.6" x14ac:dyDescent="0.5">
      <c r="A11" s="1"/>
      <c r="B11" s="73"/>
      <c r="C11" s="195" t="str">
        <f>"TOURNOI N°"&amp;"  "&amp;'[5]A RENSEIGNER'!$C$14</f>
        <v>TOURNOI N°  1</v>
      </c>
      <c r="D11" s="195"/>
      <c r="E11" s="195"/>
      <c r="F11" s="195"/>
      <c r="G11" s="195"/>
      <c r="H11" s="195"/>
      <c r="I11" s="195"/>
      <c r="J11" s="195"/>
      <c r="K11" s="195"/>
      <c r="L11" s="195"/>
      <c r="M11" s="195"/>
      <c r="N11" s="195"/>
      <c r="O11" s="195"/>
      <c r="P11" s="195"/>
      <c r="Q11" s="195"/>
      <c r="R11" s="195"/>
      <c r="S11" s="195"/>
      <c r="T11" s="195"/>
      <c r="U11" s="195"/>
      <c r="V11" s="74"/>
      <c r="W11" s="1"/>
    </row>
    <row r="12" spans="1:23" ht="31.2" x14ac:dyDescent="0.6">
      <c r="A12" s="1"/>
      <c r="B12" s="73"/>
      <c r="C12" s="75"/>
      <c r="D12" s="76"/>
      <c r="E12" s="76"/>
      <c r="F12" s="76"/>
      <c r="G12" s="76"/>
      <c r="H12" s="76"/>
      <c r="I12" s="76"/>
      <c r="J12" s="76"/>
      <c r="K12" s="76"/>
      <c r="L12" s="76"/>
      <c r="M12" s="75"/>
      <c r="N12" s="75"/>
      <c r="O12" s="75"/>
      <c r="P12" s="77"/>
      <c r="Q12" s="77"/>
      <c r="R12" s="77"/>
      <c r="S12" s="77"/>
      <c r="T12" s="78"/>
      <c r="U12" s="78"/>
      <c r="V12" s="74"/>
      <c r="W12" s="1"/>
    </row>
    <row r="13" spans="1:23" ht="36.6" x14ac:dyDescent="0.5">
      <c r="A13" s="1"/>
      <c r="B13" s="73"/>
      <c r="C13" s="195" t="str">
        <f>"POULE n°"&amp;"  "&amp;'[5]A RENSEIGNER'!$C$15</f>
        <v>POULE n°  5</v>
      </c>
      <c r="D13" s="195"/>
      <c r="E13" s="195"/>
      <c r="F13" s="195"/>
      <c r="G13" s="195"/>
      <c r="H13" s="195"/>
      <c r="I13" s="195"/>
      <c r="J13" s="195"/>
      <c r="K13" s="195"/>
      <c r="L13" s="195"/>
      <c r="M13" s="195"/>
      <c r="N13" s="195"/>
      <c r="O13" s="195"/>
      <c r="P13" s="195"/>
      <c r="Q13" s="195"/>
      <c r="R13" s="195"/>
      <c r="S13" s="195"/>
      <c r="T13" s="195"/>
      <c r="U13" s="195"/>
      <c r="V13" s="74"/>
      <c r="W13" s="1"/>
    </row>
    <row r="14" spans="1:23" ht="31.2" x14ac:dyDescent="0.6">
      <c r="A14" s="1"/>
      <c r="B14" s="73"/>
      <c r="C14" s="75"/>
      <c r="D14" s="75"/>
      <c r="E14" s="75"/>
      <c r="F14" s="75"/>
      <c r="G14" s="75"/>
      <c r="H14" s="75"/>
      <c r="I14" s="75"/>
      <c r="J14" s="75"/>
      <c r="K14" s="75"/>
      <c r="L14" s="75"/>
      <c r="M14" s="75"/>
      <c r="N14" s="75"/>
      <c r="O14" s="75"/>
      <c r="P14" s="75"/>
      <c r="Q14" s="75"/>
      <c r="R14" s="75"/>
      <c r="S14" s="77"/>
      <c r="T14" s="78"/>
      <c r="U14" s="78"/>
      <c r="V14" s="74"/>
      <c r="W14" s="1"/>
    </row>
    <row r="15" spans="1:23" ht="36.6" x14ac:dyDescent="0.5">
      <c r="A15" s="1"/>
      <c r="B15" s="73"/>
      <c r="C15" s="195" t="s">
        <v>93</v>
      </c>
      <c r="D15" s="195"/>
      <c r="E15" s="195"/>
      <c r="F15" s="195"/>
      <c r="G15" s="195"/>
      <c r="H15" s="195"/>
      <c r="I15" s="195"/>
      <c r="J15" s="195"/>
      <c r="K15" s="195"/>
      <c r="L15" s="195"/>
      <c r="M15" s="195"/>
      <c r="N15" s="195"/>
      <c r="O15" s="195"/>
      <c r="P15" s="195"/>
      <c r="Q15" s="195"/>
      <c r="R15" s="195"/>
      <c r="S15" s="195"/>
      <c r="T15" s="195"/>
      <c r="U15" s="195"/>
      <c r="V15" s="74"/>
      <c r="W15" s="1"/>
    </row>
    <row r="16" spans="1:23" ht="16.2" thickBot="1" x14ac:dyDescent="0.35">
      <c r="A16" s="1"/>
      <c r="B16" s="82"/>
      <c r="C16" s="3"/>
      <c r="D16" s="66"/>
      <c r="E16" s="66"/>
      <c r="F16" s="66"/>
      <c r="G16" s="66"/>
      <c r="H16" s="66"/>
      <c r="I16" s="66"/>
      <c r="J16" s="66"/>
      <c r="K16" s="66"/>
      <c r="L16" s="66"/>
      <c r="M16" s="3"/>
      <c r="N16" s="3"/>
      <c r="O16" s="3"/>
      <c r="P16" s="1"/>
      <c r="Q16" s="1"/>
      <c r="R16" s="1"/>
      <c r="S16" s="1"/>
      <c r="T16" s="1"/>
      <c r="U16" s="1"/>
      <c r="V16" s="83"/>
      <c r="W16" s="1"/>
    </row>
    <row r="17" spans="1:23" ht="60.75" customHeight="1" thickTop="1" thickBot="1" x14ac:dyDescent="0.35">
      <c r="A17" s="1"/>
      <c r="B17" s="82"/>
      <c r="C17" s="84" t="s">
        <v>94</v>
      </c>
      <c r="D17" s="196" t="str">
        <f>C18</f>
        <v>CHAMPY Philippe</v>
      </c>
      <c r="E17" s="196"/>
      <c r="F17" s="196"/>
      <c r="G17" s="197" t="str">
        <f>C22&amp;"  "&amp;"match 1"</f>
        <v>MA PHUOC Bich  match 1</v>
      </c>
      <c r="H17" s="198"/>
      <c r="I17" s="199"/>
      <c r="J17" s="197" t="str">
        <f>C22&amp;"  "&amp;"match 2"</f>
        <v>MA PHUOC Bich  match 2</v>
      </c>
      <c r="K17" s="198"/>
      <c r="L17" s="199"/>
      <c r="M17" s="85" t="s">
        <v>95</v>
      </c>
      <c r="N17" s="200" t="s">
        <v>96</v>
      </c>
      <c r="O17" s="201"/>
      <c r="P17" s="86" t="s">
        <v>97</v>
      </c>
      <c r="Q17" s="87" t="s">
        <v>98</v>
      </c>
      <c r="R17" s="88" t="s">
        <v>99</v>
      </c>
      <c r="S17" s="89" t="s">
        <v>100</v>
      </c>
      <c r="T17" s="89" t="s">
        <v>101</v>
      </c>
      <c r="U17" s="90" t="s">
        <v>102</v>
      </c>
      <c r="V17" s="83"/>
      <c r="W17" s="1"/>
    </row>
    <row r="18" spans="1:23" ht="45" customHeight="1" thickTop="1" x14ac:dyDescent="0.3">
      <c r="A18" s="1"/>
      <c r="B18" s="82"/>
      <c r="C18" s="91" t="str">
        <f>IF(ISBLANK('[5]A RENSEIGNER'!B41),"",('[5]A RENSEIGNER'!B41))</f>
        <v>CHAMPY Philippe</v>
      </c>
      <c r="D18" s="92"/>
      <c r="E18" s="93"/>
      <c r="F18" s="94"/>
      <c r="G18" s="95">
        <f>IF(ISBLANK('[5]POULE DE 2'!E28),"",'[5]POULE DE 2'!E28)</f>
        <v>50</v>
      </c>
      <c r="H18" s="95"/>
      <c r="I18" s="95">
        <f>IF(ISBLANK('[5]POULE DE 2'!F28),"",'[5]POULE DE 2'!F28)</f>
        <v>35</v>
      </c>
      <c r="J18" s="95">
        <f>IF(ISBLANK('[5]POULE DE 2'!E36),"",'[5]POULE DE 2'!E36)</f>
        <v>68</v>
      </c>
      <c r="K18" s="95"/>
      <c r="L18" s="96">
        <f>IF(ISBLANK('[5]POULE DE 2'!E36),"",'[5]POULE DE 2'!F36)</f>
        <v>35</v>
      </c>
      <c r="M18" s="97">
        <f>IF('[5]POULE DE 2'!R28=0,"",'[5]POULE DE 2'!R28)</f>
        <v>118</v>
      </c>
      <c r="N18" s="202">
        <f>IF('[5]POULE DE 2'!S28=0,"",'[5]POULE DE 2'!S28)</f>
        <v>70</v>
      </c>
      <c r="O18" s="203"/>
      <c r="P18" s="98">
        <f>IF(ISERROR('[5]POULE DE 2'!T28),"",'[5]POULE DE 2'!T28)</f>
        <v>1.6857142857142857</v>
      </c>
      <c r="Q18" s="204">
        <f>IF(ISERROR('[5]POULE DE 3 '!W28),"",'[5]POULE DE 2'!W28)</f>
        <v>0</v>
      </c>
      <c r="R18" s="206" t="str">
        <f>IF(ISERROR('[5]POULE DE 3 '!Y28),"",IF(ISBLANK('[5]A RENSEIGNER'!B41),"",IF('[5]POULE DE 2'!Y28=1,'[5]POULE DE 2'!Y28&amp;"er",'[5]POULE DE 2'!Y28&amp;"ème")))</f>
        <v>2ème</v>
      </c>
      <c r="S18" s="207">
        <f>IF(ISERROR('[5]POULE DE 3 '!Z28),"",'[5]POULE DE 2'!Z28)</f>
        <v>5</v>
      </c>
      <c r="T18" s="207">
        <f>IF(ISBLANK(C18),"",'[5]POULE DE 2'!AG28)</f>
        <v>0</v>
      </c>
      <c r="U18" s="179">
        <f>IF(ISERROR('[5]POULE DE 2'!AH28),"",'[5]POULE DE 2'!AH28)</f>
        <v>5</v>
      </c>
      <c r="V18" s="83"/>
      <c r="W18" s="1"/>
    </row>
    <row r="19" spans="1:23" ht="45" customHeight="1" x14ac:dyDescent="0.3">
      <c r="A19" s="1"/>
      <c r="B19" s="82"/>
      <c r="C19" s="162" t="str">
        <f>'[5]A RENSEIGNER'!C41</f>
        <v>R1</v>
      </c>
      <c r="D19" s="100"/>
      <c r="E19" s="101"/>
      <c r="F19" s="102"/>
      <c r="G19" s="103"/>
      <c r="H19" s="103">
        <f>'[5]POULE DE 2'!J28</f>
        <v>0</v>
      </c>
      <c r="I19" s="103"/>
      <c r="J19" s="103"/>
      <c r="K19" s="103">
        <f>'[5]POULE DE 2'!J36</f>
        <v>0</v>
      </c>
      <c r="L19" s="104"/>
      <c r="M19" s="181" t="s">
        <v>103</v>
      </c>
      <c r="N19" s="182"/>
      <c r="O19" s="183" t="s">
        <v>104</v>
      </c>
      <c r="P19" s="184"/>
      <c r="Q19" s="204"/>
      <c r="R19" s="207"/>
      <c r="S19" s="207"/>
      <c r="T19" s="207"/>
      <c r="U19" s="179"/>
      <c r="V19" s="83"/>
      <c r="W19" s="1"/>
    </row>
    <row r="20" spans="1:23" ht="45" customHeight="1" thickBot="1" x14ac:dyDescent="0.35">
      <c r="A20" s="1"/>
      <c r="B20" s="82"/>
      <c r="C20" s="105" t="str">
        <f>'[5]A RENSEIGNER'!D41</f>
        <v>ABASM</v>
      </c>
      <c r="D20" s="106"/>
      <c r="E20" s="107"/>
      <c r="F20" s="108"/>
      <c r="G20" s="109">
        <f>'[5]POULE DE 2'!I28</f>
        <v>1.4285714285714286</v>
      </c>
      <c r="H20" s="110"/>
      <c r="I20" s="110">
        <f>IF(ISBLANK('[5]POULE DE 2'!G28),"",'[5]POULE DE 2'!G28)</f>
        <v>7</v>
      </c>
      <c r="J20" s="109">
        <f>'[5]POULE DE 2'!I36</f>
        <v>1.9428571428571428</v>
      </c>
      <c r="K20" s="110"/>
      <c r="L20" s="111">
        <f>IF(ISBLANK('[5]POULE DE 2'!E36),"",'[5]POULE DE 2'!G36)</f>
        <v>10</v>
      </c>
      <c r="M20" s="185" t="str">
        <f>IF('[5]POULE DE 2'!U28=0,"",'[5]POULE DE 2'!U28)</f>
        <v/>
      </c>
      <c r="N20" s="186"/>
      <c r="O20" s="187">
        <f>IF('[5]POULE DE 2'!V28=0,"",'[5]POULE DE 2'!V28)</f>
        <v>10</v>
      </c>
      <c r="P20" s="188"/>
      <c r="Q20" s="205"/>
      <c r="R20" s="208"/>
      <c r="S20" s="208"/>
      <c r="T20" s="208"/>
      <c r="U20" s="180"/>
      <c r="V20" s="83"/>
      <c r="W20" s="1"/>
    </row>
    <row r="21" spans="1:23" ht="60.75" customHeight="1" thickTop="1" thickBot="1" x14ac:dyDescent="0.35">
      <c r="A21" s="1"/>
      <c r="B21" s="82"/>
      <c r="C21" s="84" t="s">
        <v>94</v>
      </c>
      <c r="D21" s="189" t="str">
        <f>C18&amp;"  "&amp;"match 1"</f>
        <v>CHAMPY Philippe  match 1</v>
      </c>
      <c r="E21" s="190"/>
      <c r="F21" s="191"/>
      <c r="G21" s="192" t="str">
        <f>C22</f>
        <v>MA PHUOC Bich</v>
      </c>
      <c r="H21" s="192"/>
      <c r="I21" s="192"/>
      <c r="J21" s="189" t="str">
        <f>C18&amp;"  "&amp;"match 2"</f>
        <v>CHAMPY Philippe  match 2</v>
      </c>
      <c r="K21" s="190"/>
      <c r="L21" s="191"/>
      <c r="M21" s="112" t="s">
        <v>95</v>
      </c>
      <c r="N21" s="193" t="s">
        <v>96</v>
      </c>
      <c r="O21" s="194"/>
      <c r="P21" s="113" t="s">
        <v>97</v>
      </c>
      <c r="Q21" s="87" t="s">
        <v>98</v>
      </c>
      <c r="R21" s="88" t="s">
        <v>99</v>
      </c>
      <c r="S21" s="89" t="s">
        <v>105</v>
      </c>
      <c r="T21" s="89" t="s">
        <v>101</v>
      </c>
      <c r="U21" s="90" t="s">
        <v>102</v>
      </c>
      <c r="V21" s="83"/>
      <c r="W21" s="1"/>
    </row>
    <row r="22" spans="1:23" ht="42" customHeight="1" thickTop="1" x14ac:dyDescent="0.3">
      <c r="A22" s="1"/>
      <c r="B22" s="82"/>
      <c r="C22" s="114" t="str">
        <f>IF(ISBLANK('[5]A RENSEIGNER'!B42),"",'[5]A RENSEIGNER'!B42)</f>
        <v>MA PHUOC Bich</v>
      </c>
      <c r="D22" s="115">
        <f>IF(ISBLANK('[5]POULE DE 2'!E29),"",'[5]POULE DE 2'!E29)</f>
        <v>72</v>
      </c>
      <c r="E22" s="115"/>
      <c r="F22" s="115">
        <f>'[5]POULE DE 2'!F29</f>
        <v>35</v>
      </c>
      <c r="G22" s="116"/>
      <c r="H22" s="117"/>
      <c r="I22" s="118"/>
      <c r="J22" s="115">
        <f>IF(ISBLANK('[5]POULE DE 2'!E37),"",'[5]POULE DE 2'!E37)</f>
        <v>80</v>
      </c>
      <c r="K22" s="115"/>
      <c r="L22" s="119">
        <f>'[5]POULE DE 2'!F37</f>
        <v>35</v>
      </c>
      <c r="M22" s="120">
        <f>IF('[5]POULE DE 2'!R29=0,"",'[5]POULE DE 2'!R29)</f>
        <v>152</v>
      </c>
      <c r="N22" s="164">
        <f>IF(ISERROR('[5]POULE DE 2'!S29=0),"",'[5]POULE DE 2'!S29)</f>
        <v>70</v>
      </c>
      <c r="O22" s="165"/>
      <c r="P22" s="121">
        <f>IF(ISERROR('[5]POULE DE 2'!T29),"",'[5]POULE DE 2'!T29)</f>
        <v>2.1714285714285713</v>
      </c>
      <c r="Q22" s="166">
        <f>IF(ISERROR('[5]POULE DE 3 '!W29),"",'[5]POULE DE 2'!W29)</f>
        <v>4</v>
      </c>
      <c r="R22" s="168" t="str">
        <f>IF(ISERROR('[5]POULE DE 3 '!Y29),"",IF(ISBLANK('[5]A RENSEIGNER'!B42),"",IF('[5]POULE DE 2'!Y29=1,'[5]POULE DE 2'!Y29&amp;"er",'[5]POULE DE 2'!Y29&amp;"ème")))</f>
        <v>1er</v>
      </c>
      <c r="S22" s="169">
        <f>IF(ISERROR('[5]POULE DE 3 '!Z29),"",'[5]POULE DE 2'!Z29)</f>
        <v>8</v>
      </c>
      <c r="T22" s="169">
        <f>IF(ISBLANK(C22),"",'[5]POULE DE 2'!AG29)</f>
        <v>2</v>
      </c>
      <c r="U22" s="171">
        <f>IF(ISERROR('[5]POULE DE 2'!AH29),"",'[5]POULE DE 2'!AH29)</f>
        <v>10</v>
      </c>
      <c r="V22" s="83"/>
      <c r="W22" s="1"/>
    </row>
    <row r="23" spans="1:23" ht="42" customHeight="1" x14ac:dyDescent="0.3">
      <c r="A23" s="1"/>
      <c r="B23" s="82"/>
      <c r="C23" s="163" t="str">
        <f>'[5]A RENSEIGNER'!C42</f>
        <v>R1</v>
      </c>
      <c r="D23" s="123"/>
      <c r="E23" s="123">
        <f>'[5]POULE DE 2'!J29</f>
        <v>2</v>
      </c>
      <c r="F23" s="123"/>
      <c r="G23" s="124"/>
      <c r="H23" s="125"/>
      <c r="I23" s="126"/>
      <c r="J23" s="123"/>
      <c r="K23" s="123">
        <f>'[5]POULE DE 2'!J37</f>
        <v>2</v>
      </c>
      <c r="L23" s="127"/>
      <c r="M23" s="173" t="s">
        <v>103</v>
      </c>
      <c r="N23" s="174"/>
      <c r="O23" s="128"/>
      <c r="P23" s="129" t="s">
        <v>104</v>
      </c>
      <c r="Q23" s="166"/>
      <c r="R23" s="169"/>
      <c r="S23" s="169"/>
      <c r="T23" s="169"/>
      <c r="U23" s="171"/>
      <c r="V23" s="83"/>
      <c r="W23" s="1"/>
    </row>
    <row r="24" spans="1:23" ht="42" customHeight="1" thickBot="1" x14ac:dyDescent="0.35">
      <c r="A24" s="1"/>
      <c r="B24" s="82"/>
      <c r="C24" s="130" t="str">
        <f>'[5]A RENSEIGNER'!D42</f>
        <v>ABMA</v>
      </c>
      <c r="D24" s="131">
        <f>'[5]POULE DE 2'!I29</f>
        <v>2.0571428571428569</v>
      </c>
      <c r="E24" s="132"/>
      <c r="F24" s="132">
        <f>IF(ISBLANK('[5]POULE DE 2'!G29),"",'[5]POULE DE 2'!G29)</f>
        <v>10</v>
      </c>
      <c r="G24" s="133"/>
      <c r="H24" s="134"/>
      <c r="I24" s="135"/>
      <c r="J24" s="131">
        <f>'[5]POULE DE 2'!I37</f>
        <v>2.2857142857142856</v>
      </c>
      <c r="K24" s="132"/>
      <c r="L24" s="136">
        <f>IF(ISBLANK('[5]POULE DE 2'!G37),"",'[5]POULE DE 2'!G37)</f>
        <v>12</v>
      </c>
      <c r="M24" s="175">
        <f>IF('[5]POULE DE 2'!U29=0,"",'[5]POULE DE 2'!U29)</f>
        <v>2.2857142857142856</v>
      </c>
      <c r="N24" s="176"/>
      <c r="O24" s="177">
        <f>IF('[5]POULE DE 2'!V29=0,"",'[5]POULE DE 2'!V29)</f>
        <v>12</v>
      </c>
      <c r="P24" s="178"/>
      <c r="Q24" s="167"/>
      <c r="R24" s="170"/>
      <c r="S24" s="170"/>
      <c r="T24" s="170"/>
      <c r="U24" s="172"/>
      <c r="V24" s="83"/>
      <c r="W24" s="1"/>
    </row>
    <row r="25" spans="1:23" ht="16.2" thickTop="1" x14ac:dyDescent="0.3">
      <c r="A25" s="1"/>
      <c r="B25" s="82"/>
      <c r="C25" s="3"/>
      <c r="D25" s="66"/>
      <c r="E25" s="66"/>
      <c r="F25" s="66"/>
      <c r="G25" s="66"/>
      <c r="H25" s="66"/>
      <c r="I25" s="66"/>
      <c r="J25" s="66"/>
      <c r="K25" s="66"/>
      <c r="L25" s="66"/>
      <c r="M25" s="3"/>
      <c r="N25" s="3"/>
      <c r="O25" s="3"/>
      <c r="P25" s="1"/>
      <c r="Q25" s="1"/>
      <c r="R25" s="1"/>
      <c r="S25" s="1"/>
      <c r="T25" s="1"/>
      <c r="U25" s="1"/>
      <c r="V25" s="83"/>
      <c r="W25" s="1"/>
    </row>
    <row r="26" spans="1:23" ht="16.2" thickBot="1" x14ac:dyDescent="0.35">
      <c r="A26" s="1"/>
      <c r="B26" s="157"/>
      <c r="C26" s="158"/>
      <c r="D26" s="159"/>
      <c r="E26" s="159"/>
      <c r="F26" s="159"/>
      <c r="G26" s="159"/>
      <c r="H26" s="159"/>
      <c r="I26" s="159"/>
      <c r="J26" s="159"/>
      <c r="K26" s="159"/>
      <c r="L26" s="159"/>
      <c r="M26" s="158"/>
      <c r="N26" s="158"/>
      <c r="O26" s="158"/>
      <c r="P26" s="160"/>
      <c r="Q26" s="160"/>
      <c r="R26" s="160"/>
      <c r="S26" s="160"/>
      <c r="T26" s="160"/>
      <c r="U26" s="160"/>
      <c r="V26" s="161"/>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s>
  <conditionalFormatting sqref="H19 K19 E23 K23">
    <cfRule type="cellIs" dxfId="40" priority="7" operator="equal">
      <formula>0</formula>
    </cfRule>
    <cfRule type="cellIs" dxfId="39" priority="8" operator="equal">
      <formula>2</formula>
    </cfRule>
    <cfRule type="cellIs" dxfId="38" priority="9" operator="equal">
      <formula>1</formula>
    </cfRule>
  </conditionalFormatting>
  <conditionalFormatting sqref="H19 K19 K23 E23">
    <cfRule type="containsErrors" dxfId="37" priority="6">
      <formula>ISERROR(E19)</formula>
    </cfRule>
  </conditionalFormatting>
  <conditionalFormatting sqref="C18">
    <cfRule type="expression" dxfId="36" priority="5">
      <formula>$R$18="1er"</formula>
    </cfRule>
  </conditionalFormatting>
  <conditionalFormatting sqref="R22:R24 R18:R20">
    <cfRule type="containsText" dxfId="35" priority="4" operator="containsText" text="1er">
      <formula>NOT(ISERROR(SEARCH("1er",R18)))</formula>
    </cfRule>
  </conditionalFormatting>
  <conditionalFormatting sqref="C22">
    <cfRule type="expression" dxfId="34" priority="3">
      <formula>$R$22="1er"</formula>
    </cfRule>
  </conditionalFormatting>
  <conditionalFormatting sqref="C19">
    <cfRule type="expression" dxfId="33" priority="2">
      <formula>$BK$95="1er"</formula>
    </cfRule>
  </conditionalFormatting>
  <conditionalFormatting sqref="C20">
    <cfRule type="expression" dxfId="32"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9515F-7ABF-416E-B50B-7D9C983D4D6B}">
  <sheetPr>
    <tabColor theme="3" tint="0.39997558519241921"/>
    <pageSetUpPr fitToPage="1"/>
  </sheetPr>
  <dimension ref="B1:V31"/>
  <sheetViews>
    <sheetView showGridLines="0" zoomScale="55" zoomScaleNormal="55" workbookViewId="0">
      <selection activeCell="C7" sqref="C7:U7"/>
    </sheetView>
  </sheetViews>
  <sheetFormatPr baseColWidth="10" defaultRowHeight="15.6" x14ac:dyDescent="0.3"/>
  <cols>
    <col min="1" max="1" width="11.5546875" style="67"/>
    <col min="2" max="2" width="5.21875" style="67" customWidth="1"/>
    <col min="3" max="3" width="29.44140625" style="67" customWidth="1"/>
    <col min="4" max="4" width="12.109375" style="67" customWidth="1"/>
    <col min="5" max="6" width="9.109375" style="67" customWidth="1"/>
    <col min="7" max="7" width="11.6640625" style="67" customWidth="1"/>
    <col min="8" max="8" width="9.44140625" style="67" customWidth="1"/>
    <col min="9" max="9" width="9.109375" style="67" customWidth="1"/>
    <col min="10" max="10" width="11.21875" style="67" customWidth="1"/>
    <col min="11" max="12" width="9.109375" style="67" customWidth="1"/>
    <col min="13" max="13" width="15.21875" style="67" customWidth="1"/>
    <col min="14" max="15" width="10" style="67" customWidth="1"/>
    <col min="16" max="16" width="20.77734375" style="67" customWidth="1"/>
    <col min="17" max="17" width="17.44140625" style="67" customWidth="1"/>
    <col min="18" max="18" width="14.44140625" style="67" customWidth="1"/>
    <col min="19" max="19" width="19.44140625" style="67" customWidth="1"/>
    <col min="20" max="20" width="15.77734375" style="67" customWidth="1"/>
    <col min="21" max="21" width="14.44140625" style="67" customWidth="1"/>
    <col min="22" max="22" width="6.109375" style="67" customWidth="1"/>
    <col min="23" max="16384" width="11.5546875" style="67"/>
  </cols>
  <sheetData>
    <row r="1" spans="2:22" ht="70.95" customHeight="1" thickBot="1" x14ac:dyDescent="0.35">
      <c r="B1" s="1"/>
      <c r="C1" s="3"/>
      <c r="D1" s="66"/>
      <c r="E1" s="66"/>
      <c r="F1" s="66"/>
      <c r="G1" s="66"/>
      <c r="H1" s="66"/>
      <c r="I1" s="66"/>
      <c r="J1" s="66"/>
      <c r="K1" s="66"/>
      <c r="L1" s="66"/>
      <c r="M1" s="3"/>
      <c r="N1" s="3"/>
      <c r="O1" s="3"/>
      <c r="P1" s="1"/>
      <c r="Q1" s="1"/>
      <c r="R1" s="1"/>
      <c r="S1" s="1"/>
      <c r="T1" s="1"/>
      <c r="U1" s="1"/>
      <c r="V1" s="1"/>
    </row>
    <row r="2" spans="2:22" ht="16.2" thickTop="1" x14ac:dyDescent="0.3">
      <c r="B2" s="68"/>
      <c r="C2" s="69"/>
      <c r="D2" s="70"/>
      <c r="E2" s="70"/>
      <c r="F2" s="70"/>
      <c r="G2" s="70"/>
      <c r="H2" s="70"/>
      <c r="I2" s="70"/>
      <c r="J2" s="70"/>
      <c r="K2" s="70"/>
      <c r="L2" s="70"/>
      <c r="M2" s="69"/>
      <c r="N2" s="69"/>
      <c r="O2" s="69"/>
      <c r="P2" s="71"/>
      <c r="Q2" s="71"/>
      <c r="R2" s="71"/>
      <c r="S2" s="71"/>
      <c r="T2" s="71"/>
      <c r="U2" s="71"/>
      <c r="V2" s="72"/>
    </row>
    <row r="3" spans="2:22" ht="36.6" x14ac:dyDescent="0.5">
      <c r="B3" s="73"/>
      <c r="C3" s="209">
        <f>'[4]A RENSEIGNER'!$C$11</f>
        <v>44892</v>
      </c>
      <c r="D3" s="209"/>
      <c r="E3" s="209"/>
      <c r="F3" s="209"/>
      <c r="G3" s="209"/>
      <c r="H3" s="209"/>
      <c r="I3" s="209"/>
      <c r="J3" s="209"/>
      <c r="K3" s="209"/>
      <c r="L3" s="209"/>
      <c r="M3" s="209"/>
      <c r="N3" s="209"/>
      <c r="O3" s="209"/>
      <c r="P3" s="209"/>
      <c r="Q3" s="209"/>
      <c r="R3" s="209"/>
      <c r="S3" s="209"/>
      <c r="T3" s="209"/>
      <c r="U3" s="209"/>
      <c r="V3" s="74"/>
    </row>
    <row r="4" spans="2:22" ht="31.2" x14ac:dyDescent="0.6">
      <c r="B4" s="73"/>
      <c r="C4" s="75"/>
      <c r="D4" s="76"/>
      <c r="E4" s="76"/>
      <c r="F4" s="76"/>
      <c r="G4" s="76"/>
      <c r="H4" s="76"/>
      <c r="I4" s="76"/>
      <c r="J4" s="76"/>
      <c r="K4" s="76"/>
      <c r="L4" s="76"/>
      <c r="M4" s="75"/>
      <c r="N4" s="75"/>
      <c r="O4" s="75"/>
      <c r="P4" s="77"/>
      <c r="Q4" s="77"/>
      <c r="R4" s="77"/>
      <c r="S4" s="77"/>
      <c r="T4" s="78"/>
      <c r="U4" s="78"/>
      <c r="V4" s="74"/>
    </row>
    <row r="5" spans="2:22" ht="36.6" x14ac:dyDescent="0.5">
      <c r="B5" s="73"/>
      <c r="C5" s="195" t="str">
        <f>'[4]A RENSEIGNER'!$C$12</f>
        <v>ABASM</v>
      </c>
      <c r="D5" s="195"/>
      <c r="E5" s="195"/>
      <c r="F5" s="195"/>
      <c r="G5" s="195"/>
      <c r="H5" s="195"/>
      <c r="I5" s="195"/>
      <c r="J5" s="195"/>
      <c r="K5" s="195"/>
      <c r="L5" s="195"/>
      <c r="M5" s="195"/>
      <c r="N5" s="195"/>
      <c r="O5" s="195"/>
      <c r="P5" s="195"/>
      <c r="Q5" s="195"/>
      <c r="R5" s="195"/>
      <c r="S5" s="195"/>
      <c r="T5" s="195"/>
      <c r="U5" s="195"/>
      <c r="V5" s="74"/>
    </row>
    <row r="6" spans="2:22" ht="31.2" x14ac:dyDescent="0.6">
      <c r="B6" s="73"/>
      <c r="C6" s="75"/>
      <c r="D6" s="76"/>
      <c r="E6" s="76"/>
      <c r="F6" s="76"/>
      <c r="G6" s="76"/>
      <c r="H6" s="76"/>
      <c r="I6" s="76"/>
      <c r="J6" s="76"/>
      <c r="K6" s="76"/>
      <c r="L6" s="76"/>
      <c r="M6" s="75"/>
      <c r="N6" s="75"/>
      <c r="O6" s="75"/>
      <c r="P6" s="77"/>
      <c r="Q6" s="77"/>
      <c r="R6" s="77"/>
      <c r="S6" s="77"/>
      <c r="T6" s="78"/>
      <c r="U6" s="78"/>
      <c r="V6" s="74"/>
    </row>
    <row r="7" spans="2:22" ht="36.6" x14ac:dyDescent="0.5">
      <c r="B7" s="73"/>
      <c r="C7" s="195" t="str">
        <f>"MODE DE JEU"&amp;"  "&amp;'[4]A RENSEIGNER'!$C$16</f>
        <v>MODE DE JEU  CADRE</v>
      </c>
      <c r="D7" s="195"/>
      <c r="E7" s="195"/>
      <c r="F7" s="195"/>
      <c r="G7" s="195"/>
      <c r="H7" s="195"/>
      <c r="I7" s="195"/>
      <c r="J7" s="195"/>
      <c r="K7" s="195"/>
      <c r="L7" s="195"/>
      <c r="M7" s="195"/>
      <c r="N7" s="195"/>
      <c r="O7" s="195"/>
      <c r="P7" s="195"/>
      <c r="Q7" s="195"/>
      <c r="R7" s="195"/>
      <c r="S7" s="195"/>
      <c r="T7" s="195"/>
      <c r="U7" s="195"/>
      <c r="V7" s="74"/>
    </row>
    <row r="8" spans="2:22" ht="31.2" x14ac:dyDescent="0.6">
      <c r="B8" s="73"/>
      <c r="C8" s="75"/>
      <c r="D8" s="75"/>
      <c r="E8" s="75"/>
      <c r="F8" s="75"/>
      <c r="G8" s="75"/>
      <c r="H8" s="75"/>
      <c r="I8" s="75"/>
      <c r="J8" s="75"/>
      <c r="K8" s="75"/>
      <c r="L8" s="75"/>
      <c r="M8" s="75"/>
      <c r="N8" s="75"/>
      <c r="O8" s="75"/>
      <c r="P8" s="75"/>
      <c r="Q8" s="75"/>
      <c r="R8" s="75"/>
      <c r="S8" s="77"/>
      <c r="T8" s="78"/>
      <c r="U8" s="78"/>
      <c r="V8" s="74"/>
    </row>
    <row r="9" spans="2:22" ht="36.6" x14ac:dyDescent="0.5">
      <c r="B9" s="73"/>
      <c r="C9" s="195" t="str">
        <f>"CATEGORIE"&amp;"  "&amp;'[4]A RENSEIGNER'!$C$17</f>
        <v>CATEGORIE  R1</v>
      </c>
      <c r="D9" s="195"/>
      <c r="E9" s="195"/>
      <c r="F9" s="195"/>
      <c r="G9" s="195"/>
      <c r="H9" s="195"/>
      <c r="I9" s="195"/>
      <c r="J9" s="195"/>
      <c r="K9" s="195"/>
      <c r="L9" s="195"/>
      <c r="M9" s="195"/>
      <c r="N9" s="195"/>
      <c r="O9" s="195"/>
      <c r="P9" s="195"/>
      <c r="Q9" s="195"/>
      <c r="R9" s="195"/>
      <c r="S9" s="195"/>
      <c r="T9" s="195"/>
      <c r="U9" s="195"/>
      <c r="V9" s="79"/>
    </row>
    <row r="10" spans="2:22" ht="31.2" x14ac:dyDescent="0.3">
      <c r="B10" s="80"/>
      <c r="C10" s="75"/>
      <c r="D10" s="75"/>
      <c r="E10" s="75"/>
      <c r="F10" s="75"/>
      <c r="G10" s="75"/>
      <c r="H10" s="75"/>
      <c r="I10" s="75"/>
      <c r="J10" s="75"/>
      <c r="K10" s="75"/>
      <c r="L10" s="75"/>
      <c r="M10" s="75"/>
      <c r="N10" s="75"/>
      <c r="O10" s="75"/>
      <c r="P10" s="75"/>
      <c r="Q10" s="75"/>
      <c r="R10" s="75"/>
      <c r="S10" s="75"/>
      <c r="T10" s="81"/>
      <c r="U10" s="81"/>
      <c r="V10" s="79"/>
    </row>
    <row r="11" spans="2:22" ht="36.6" x14ac:dyDescent="0.5">
      <c r="B11" s="73"/>
      <c r="C11" s="195" t="str">
        <f>"TOURNOI N°"&amp;"  "&amp;'[4]A RENSEIGNER'!$C$14</f>
        <v>TOURNOI N°  1</v>
      </c>
      <c r="D11" s="195"/>
      <c r="E11" s="195"/>
      <c r="F11" s="195"/>
      <c r="G11" s="195"/>
      <c r="H11" s="195"/>
      <c r="I11" s="195"/>
      <c r="J11" s="195"/>
      <c r="K11" s="195"/>
      <c r="L11" s="195"/>
      <c r="M11" s="195"/>
      <c r="N11" s="195"/>
      <c r="O11" s="195"/>
      <c r="P11" s="195"/>
      <c r="Q11" s="195"/>
      <c r="R11" s="195"/>
      <c r="S11" s="195"/>
      <c r="T11" s="195"/>
      <c r="U11" s="195"/>
      <c r="V11" s="74"/>
    </row>
    <row r="12" spans="2:22" ht="31.2" x14ac:dyDescent="0.6">
      <c r="B12" s="73"/>
      <c r="C12" s="75"/>
      <c r="D12" s="76"/>
      <c r="E12" s="76"/>
      <c r="F12" s="76"/>
      <c r="G12" s="76"/>
      <c r="H12" s="76"/>
      <c r="I12" s="76"/>
      <c r="J12" s="76"/>
      <c r="K12" s="76"/>
      <c r="L12" s="76"/>
      <c r="M12" s="75"/>
      <c r="N12" s="75"/>
      <c r="O12" s="75"/>
      <c r="P12" s="77"/>
      <c r="Q12" s="77"/>
      <c r="R12" s="77"/>
      <c r="S12" s="77"/>
      <c r="T12" s="78"/>
      <c r="U12" s="78"/>
      <c r="V12" s="74"/>
    </row>
    <row r="13" spans="2:22" ht="36.6" x14ac:dyDescent="0.5">
      <c r="B13" s="73"/>
      <c r="C13" s="195" t="str">
        <f>"POULE n°"&amp;"  "&amp;'[4]A RENSEIGNER'!$C$15</f>
        <v>POULE n°  4</v>
      </c>
      <c r="D13" s="195"/>
      <c r="E13" s="195"/>
      <c r="F13" s="195"/>
      <c r="G13" s="195"/>
      <c r="H13" s="195"/>
      <c r="I13" s="195"/>
      <c r="J13" s="195"/>
      <c r="K13" s="195"/>
      <c r="L13" s="195"/>
      <c r="M13" s="195"/>
      <c r="N13" s="195"/>
      <c r="O13" s="195"/>
      <c r="P13" s="195"/>
      <c r="Q13" s="195"/>
      <c r="R13" s="195"/>
      <c r="S13" s="195"/>
      <c r="T13" s="195"/>
      <c r="U13" s="195"/>
      <c r="V13" s="74"/>
    </row>
    <row r="14" spans="2:22" ht="31.2" x14ac:dyDescent="0.6">
      <c r="B14" s="73"/>
      <c r="C14" s="75"/>
      <c r="D14" s="75"/>
      <c r="E14" s="75"/>
      <c r="F14" s="75"/>
      <c r="G14" s="75"/>
      <c r="H14" s="75"/>
      <c r="I14" s="75"/>
      <c r="J14" s="75"/>
      <c r="K14" s="75"/>
      <c r="L14" s="75"/>
      <c r="M14" s="75"/>
      <c r="N14" s="75"/>
      <c r="O14" s="75"/>
      <c r="P14" s="75"/>
      <c r="Q14" s="75"/>
      <c r="R14" s="75"/>
      <c r="S14" s="77"/>
      <c r="T14" s="78"/>
      <c r="U14" s="78"/>
      <c r="V14" s="74"/>
    </row>
    <row r="15" spans="2:22" ht="36.6" x14ac:dyDescent="0.5">
      <c r="B15" s="73"/>
      <c r="C15" s="195" t="s">
        <v>93</v>
      </c>
      <c r="D15" s="195"/>
      <c r="E15" s="195"/>
      <c r="F15" s="195"/>
      <c r="G15" s="195"/>
      <c r="H15" s="195"/>
      <c r="I15" s="195"/>
      <c r="J15" s="195"/>
      <c r="K15" s="195"/>
      <c r="L15" s="195"/>
      <c r="M15" s="195"/>
      <c r="N15" s="195"/>
      <c r="O15" s="195"/>
      <c r="P15" s="195"/>
      <c r="Q15" s="195"/>
      <c r="R15" s="195"/>
      <c r="S15" s="195"/>
      <c r="T15" s="195"/>
      <c r="U15" s="195"/>
      <c r="V15" s="74"/>
    </row>
    <row r="16" spans="2:22" ht="16.2" thickBot="1" x14ac:dyDescent="0.35">
      <c r="B16" s="82"/>
      <c r="C16" s="3"/>
      <c r="D16" s="66"/>
      <c r="E16" s="66"/>
      <c r="F16" s="66"/>
      <c r="G16" s="66"/>
      <c r="H16" s="66"/>
      <c r="I16" s="66"/>
      <c r="J16" s="66"/>
      <c r="K16" s="66"/>
      <c r="L16" s="66"/>
      <c r="M16" s="3"/>
      <c r="N16" s="3"/>
      <c r="O16" s="3"/>
      <c r="P16" s="1"/>
      <c r="Q16" s="1"/>
      <c r="R16" s="1"/>
      <c r="S16" s="1"/>
      <c r="T16" s="1"/>
      <c r="U16" s="1"/>
      <c r="V16" s="83"/>
    </row>
    <row r="17" spans="2:22" ht="60.75" customHeight="1" thickTop="1" thickBot="1" x14ac:dyDescent="0.35">
      <c r="B17" s="82"/>
      <c r="C17" s="84" t="s">
        <v>94</v>
      </c>
      <c r="D17" s="196" t="str">
        <f>C18</f>
        <v>SALZENSTEIN Georges</v>
      </c>
      <c r="E17" s="196"/>
      <c r="F17" s="196"/>
      <c r="G17" s="192" t="str">
        <f>C22</f>
        <v>COKAL Recep</v>
      </c>
      <c r="H17" s="192"/>
      <c r="I17" s="192"/>
      <c r="J17" s="223" t="str">
        <f>C26</f>
        <v>PONCE Frédéric</v>
      </c>
      <c r="K17" s="223"/>
      <c r="L17" s="224"/>
      <c r="M17" s="85" t="s">
        <v>95</v>
      </c>
      <c r="N17" s="200" t="s">
        <v>96</v>
      </c>
      <c r="O17" s="201"/>
      <c r="P17" s="86" t="s">
        <v>97</v>
      </c>
      <c r="Q17" s="87" t="s">
        <v>98</v>
      </c>
      <c r="R17" s="88" t="s">
        <v>99</v>
      </c>
      <c r="S17" s="89" t="s">
        <v>100</v>
      </c>
      <c r="T17" s="89" t="s">
        <v>101</v>
      </c>
      <c r="U17" s="90" t="s">
        <v>102</v>
      </c>
      <c r="V17" s="83"/>
    </row>
    <row r="18" spans="2:22" ht="45" customHeight="1" thickTop="1" x14ac:dyDescent="0.3">
      <c r="B18" s="82"/>
      <c r="C18" s="91" t="str">
        <f>IF(ISBLANK('[4]A RENSEIGNER'!B28),"",'[4]A RENSEIGNER'!B28)</f>
        <v>SALZENSTEIN Georges</v>
      </c>
      <c r="D18" s="92"/>
      <c r="E18" s="93"/>
      <c r="F18" s="94"/>
      <c r="G18" s="95">
        <f>IF(ISBLANK('[4]POULE DE 3 '!E36),"",'[4]POULE DE 3 '!E36)</f>
        <v>80</v>
      </c>
      <c r="H18" s="95"/>
      <c r="I18" s="95">
        <f>IF(ISBLANK('[4]POULE DE 3 '!F36),"",'[4]POULE DE 3 '!F36)</f>
        <v>29</v>
      </c>
      <c r="J18" s="95">
        <f>IF(ISBLANK('[4]POULE DE 3 '!E44),"",'[4]POULE DE 3 '!E44)</f>
        <v>65</v>
      </c>
      <c r="K18" s="95"/>
      <c r="L18" s="96">
        <f>IF(ISBLANK('[4]POULE DE 3 '!F44),"",'[4]POULE DE 3 '!F44)</f>
        <v>35</v>
      </c>
      <c r="M18" s="97">
        <f>IF('[4]POULE DE 3 '!R27=0,"",'[4]POULE DE 3 '!R27)</f>
        <v>145</v>
      </c>
      <c r="N18" s="202">
        <f>IF('[4]POULE DE 3 '!S27=0,"",'[4]POULE DE 3 '!S27)</f>
        <v>64</v>
      </c>
      <c r="O18" s="203"/>
      <c r="P18" s="98">
        <f>IF(ISERROR('[4]POULE DE 3 '!T27),"",'[4]POULE DE 3 '!T27)</f>
        <v>2.265625</v>
      </c>
      <c r="Q18" s="204">
        <f>IF(ISERROR('[4]POULE DE 3 '!W27),"",'[4]POULE DE 3 '!W27)</f>
        <v>2</v>
      </c>
      <c r="R18" s="206" t="str">
        <f>IF(ISERROR('[4]POULE DE 3 '!Y27),"",IF(ISBLANK('[4]A RENSEIGNER'!B28),"",IF('[4]POULE DE 3 '!Y27=1,'[4]POULE DE 3 '!Y27&amp;"er",'[4]POULE DE 3 '!Y27&amp;"ème")))</f>
        <v>2ème</v>
      </c>
      <c r="S18" s="207">
        <f>IF(ISERROR('[4]POULE DE 3 '!Z27),"",'[4]POULE DE 3 '!Z27)</f>
        <v>5</v>
      </c>
      <c r="T18" s="207">
        <f>IF(ISBLANK(C18),"",'[4]POULE DE 3 '!AG27)</f>
        <v>1</v>
      </c>
      <c r="U18" s="179">
        <f>IF(ISERROR('[4]POULE DE 3 '!AH27),"",'[4]POULE DE 3 '!AH27)</f>
        <v>6</v>
      </c>
      <c r="V18" s="83"/>
    </row>
    <row r="19" spans="2:22" ht="45" customHeight="1" x14ac:dyDescent="0.3">
      <c r="B19" s="82"/>
      <c r="C19" s="99" t="str">
        <f>'[4]A RENSEIGNER'!C28</f>
        <v>R1</v>
      </c>
      <c r="D19" s="100"/>
      <c r="E19" s="101"/>
      <c r="F19" s="102"/>
      <c r="G19" s="103"/>
      <c r="H19" s="103">
        <f>'[4]POULE DE 3 '!J36</f>
        <v>2</v>
      </c>
      <c r="I19" s="103"/>
      <c r="J19" s="103"/>
      <c r="K19" s="103">
        <f>'[4]POULE DE 3 '!J44</f>
        <v>0</v>
      </c>
      <c r="L19" s="104"/>
      <c r="M19" s="181" t="s">
        <v>103</v>
      </c>
      <c r="N19" s="182"/>
      <c r="O19" s="183" t="s">
        <v>104</v>
      </c>
      <c r="P19" s="184"/>
      <c r="Q19" s="204"/>
      <c r="R19" s="207"/>
      <c r="S19" s="207"/>
      <c r="T19" s="207"/>
      <c r="U19" s="179"/>
      <c r="V19" s="83"/>
    </row>
    <row r="20" spans="2:22" ht="45" customHeight="1" thickBot="1" x14ac:dyDescent="0.35">
      <c r="B20" s="82"/>
      <c r="C20" s="105" t="str">
        <f>'[4]A RENSEIGNER'!D28</f>
        <v>LIVRY</v>
      </c>
      <c r="D20" s="106"/>
      <c r="E20" s="107"/>
      <c r="F20" s="108"/>
      <c r="G20" s="109">
        <f>+'[4]POULE DE 3 '!I36</f>
        <v>2.7586206896551726</v>
      </c>
      <c r="H20" s="110"/>
      <c r="I20" s="110">
        <f>IF(ISBLANK('[4]POULE DE 3 '!G36),"",'[4]POULE DE 3 '!G36)</f>
        <v>9</v>
      </c>
      <c r="J20" s="109">
        <f>+'[4]POULE DE 3 '!I44</f>
        <v>1.8571428571428572</v>
      </c>
      <c r="K20" s="110"/>
      <c r="L20" s="111">
        <f>IF(ISBLANK('[4]POULE DE 3 '!G44),"",'[4]POULE DE 3 '!G44)</f>
        <v>9</v>
      </c>
      <c r="M20" s="185">
        <f>IF('[4]POULE DE 3 '!U27=0,"",'[4]POULE DE 3 '!U27)</f>
        <v>2.7586206896551726</v>
      </c>
      <c r="N20" s="186"/>
      <c r="O20" s="187">
        <f>IF('[4]POULE DE 3 '!V27=0,"",'[4]POULE DE 3 '!V27)</f>
        <v>9</v>
      </c>
      <c r="P20" s="188"/>
      <c r="Q20" s="205"/>
      <c r="R20" s="208"/>
      <c r="S20" s="208"/>
      <c r="T20" s="208"/>
      <c r="U20" s="180"/>
      <c r="V20" s="83"/>
    </row>
    <row r="21" spans="2:22" ht="60.75" customHeight="1" thickTop="1" thickBot="1" x14ac:dyDescent="0.35">
      <c r="B21" s="82"/>
      <c r="C21" s="84" t="s">
        <v>94</v>
      </c>
      <c r="D21" s="196" t="str">
        <f>D17</f>
        <v>SALZENSTEIN Georges</v>
      </c>
      <c r="E21" s="196"/>
      <c r="F21" s="196"/>
      <c r="G21" s="192" t="str">
        <f>G17</f>
        <v>COKAL Recep</v>
      </c>
      <c r="H21" s="192"/>
      <c r="I21" s="192"/>
      <c r="J21" s="223" t="str">
        <f>J17</f>
        <v>PONCE Frédéric</v>
      </c>
      <c r="K21" s="223"/>
      <c r="L21" s="224"/>
      <c r="M21" s="112" t="s">
        <v>95</v>
      </c>
      <c r="N21" s="193" t="s">
        <v>96</v>
      </c>
      <c r="O21" s="194"/>
      <c r="P21" s="113" t="s">
        <v>97</v>
      </c>
      <c r="Q21" s="87" t="s">
        <v>98</v>
      </c>
      <c r="R21" s="88" t="s">
        <v>99</v>
      </c>
      <c r="S21" s="89" t="s">
        <v>105</v>
      </c>
      <c r="T21" s="89" t="s">
        <v>101</v>
      </c>
      <c r="U21" s="90" t="s">
        <v>102</v>
      </c>
      <c r="V21" s="83"/>
    </row>
    <row r="22" spans="2:22" ht="43.95" customHeight="1" thickTop="1" x14ac:dyDescent="0.3">
      <c r="B22" s="82"/>
      <c r="C22" s="114" t="str">
        <f>IF(ISBLANK('[4]A RENSEIGNER'!B29),"",'[4]A RENSEIGNER'!B29)</f>
        <v>COKAL Recep</v>
      </c>
      <c r="D22" s="115">
        <f>IF(ISBLANK('[4]POULE DE 3 '!E37),"",'[4]POULE DE 3 '!E37)</f>
        <v>32</v>
      </c>
      <c r="E22" s="115"/>
      <c r="F22" s="115">
        <f>IF(ISBLANK('[4]POULE DE 3 '!F37),"",'[4]POULE DE 3 '!F37)</f>
        <v>29</v>
      </c>
      <c r="G22" s="116"/>
      <c r="H22" s="117"/>
      <c r="I22" s="118"/>
      <c r="J22" s="115">
        <f>IF(ISBLANK('[4]POULE DE 3 '!E28),"",'[4]POULE DE 3 '!E28)</f>
        <v>76</v>
      </c>
      <c r="K22" s="115"/>
      <c r="L22" s="119">
        <f>IF(ISBLANK('[4]POULE DE 3 '!F28),"",'[4]POULE DE 3 '!F28)</f>
        <v>30</v>
      </c>
      <c r="M22" s="120">
        <f>IF('[4]POULE DE 3 '!R28=0,"",'[4]POULE DE 3 '!R28)</f>
        <v>108</v>
      </c>
      <c r="N22" s="164">
        <f>IF(ISERROR('[4]POULE DE 3 '!S28),"",'[4]POULE DE 3 '!S28)</f>
        <v>59</v>
      </c>
      <c r="O22" s="165"/>
      <c r="P22" s="121">
        <f>IF(ISERROR('[4]POULE DE 3 '!T28),"",'[4]POULE DE 3 '!T28)</f>
        <v>1.8305084745762712</v>
      </c>
      <c r="Q22" s="166">
        <f>IF(ISERROR('[4]POULE DE 3 '!W28),"",'[4]POULE DE 3 '!W28)</f>
        <v>0</v>
      </c>
      <c r="R22" s="168" t="str">
        <f>IF(ISERROR('[4]POULE DE 3 '!Y28),"",IF(ISBLANK('[4]A RENSEIGNER'!B29),"",IF('[4]POULE DE 3 '!Y28=1,'[4]POULE DE 3 '!Y28&amp;"er",'[4]POULE DE 3 '!Y28&amp;"ème")))</f>
        <v>3ème</v>
      </c>
      <c r="S22" s="169">
        <f>IF(ISERROR('[4]POULE DE 3 '!Z28),"",'[4]POULE DE 3 '!Z28)</f>
        <v>3</v>
      </c>
      <c r="T22" s="169">
        <f>+'[4]POULE DE 3 '!AG28</f>
        <v>0</v>
      </c>
      <c r="U22" s="171">
        <f>IF(ISERROR('[4]POULE DE 3 '!AH28),"",'[4]POULE DE 3 '!AH28)</f>
        <v>3</v>
      </c>
      <c r="V22" s="83"/>
    </row>
    <row r="23" spans="2:22" ht="43.95" customHeight="1" x14ac:dyDescent="0.3">
      <c r="B23" s="82"/>
      <c r="C23" s="122" t="str">
        <f>'[4]A RENSEIGNER'!C29</f>
        <v>R1</v>
      </c>
      <c r="D23" s="123"/>
      <c r="E23" s="123">
        <f>'[4]POULE DE 3 '!J37</f>
        <v>0</v>
      </c>
      <c r="F23" s="123"/>
      <c r="G23" s="124"/>
      <c r="H23" s="125"/>
      <c r="I23" s="126"/>
      <c r="J23" s="123"/>
      <c r="K23" s="123">
        <f>'[4]POULE DE 3 '!J28</f>
        <v>0</v>
      </c>
      <c r="L23" s="127"/>
      <c r="M23" s="173" t="s">
        <v>103</v>
      </c>
      <c r="N23" s="174"/>
      <c r="O23" s="128"/>
      <c r="P23" s="129" t="s">
        <v>104</v>
      </c>
      <c r="Q23" s="166"/>
      <c r="R23" s="169"/>
      <c r="S23" s="169"/>
      <c r="T23" s="169"/>
      <c r="U23" s="171"/>
      <c r="V23" s="83"/>
    </row>
    <row r="24" spans="2:22" ht="43.95" customHeight="1" thickBot="1" x14ac:dyDescent="0.35">
      <c r="B24" s="82"/>
      <c r="C24" s="130" t="str">
        <f>'[4]A RENSEIGNER'!D29</f>
        <v>ABASM</v>
      </c>
      <c r="D24" s="131">
        <f>+'[4]POULE DE 3 '!I37</f>
        <v>1.103448275862069</v>
      </c>
      <c r="E24" s="132"/>
      <c r="F24" s="132">
        <f>IF(ISBLANK('[4]POULE DE 3 '!G37),"",'[4]POULE DE 3 '!G37)</f>
        <v>5</v>
      </c>
      <c r="G24" s="133"/>
      <c r="H24" s="134"/>
      <c r="I24" s="135"/>
      <c r="J24" s="131">
        <f>+'[4]POULE DE 3 '!I28</f>
        <v>2.5333333333333332</v>
      </c>
      <c r="K24" s="132"/>
      <c r="L24" s="136">
        <f>IF(ISBLANK('[4]POULE DE 3 '!G28),"",'[4]POULE DE 3 '!G28)</f>
        <v>11</v>
      </c>
      <c r="M24" s="175" t="str">
        <f>IF('[4]POULE DE 3 '!U28=0,"",'[4]POULE DE 3 '!U28)</f>
        <v/>
      </c>
      <c r="N24" s="176"/>
      <c r="O24" s="177">
        <f>IF('[4]POULE DE 3 '!V28=0,"",'[4]POULE DE 3 '!V28)</f>
        <v>11</v>
      </c>
      <c r="P24" s="178"/>
      <c r="Q24" s="167"/>
      <c r="R24" s="170"/>
      <c r="S24" s="170"/>
      <c r="T24" s="170"/>
      <c r="U24" s="172"/>
      <c r="V24" s="83"/>
    </row>
    <row r="25" spans="2:22" ht="60.75" customHeight="1" thickTop="1" thickBot="1" x14ac:dyDescent="0.35">
      <c r="B25" s="82"/>
      <c r="C25" s="84" t="s">
        <v>94</v>
      </c>
      <c r="D25" s="196" t="str">
        <f>$D$21</f>
        <v>SALZENSTEIN Georges</v>
      </c>
      <c r="E25" s="196"/>
      <c r="F25" s="196"/>
      <c r="G25" s="192" t="str">
        <f>$G$21</f>
        <v>COKAL Recep</v>
      </c>
      <c r="H25" s="192"/>
      <c r="I25" s="192"/>
      <c r="J25" s="223" t="str">
        <f>$J$21</f>
        <v>PONCE Frédéric</v>
      </c>
      <c r="K25" s="223"/>
      <c r="L25" s="224"/>
      <c r="M25" s="137" t="s">
        <v>95</v>
      </c>
      <c r="N25" s="225" t="s">
        <v>96</v>
      </c>
      <c r="O25" s="226"/>
      <c r="P25" s="138" t="s">
        <v>97</v>
      </c>
      <c r="Q25" s="87" t="s">
        <v>98</v>
      </c>
      <c r="R25" s="88" t="s">
        <v>99</v>
      </c>
      <c r="S25" s="89" t="s">
        <v>105</v>
      </c>
      <c r="T25" s="89" t="s">
        <v>101</v>
      </c>
      <c r="U25" s="90" t="s">
        <v>102</v>
      </c>
      <c r="V25" s="83"/>
    </row>
    <row r="26" spans="2:22" ht="46.95" customHeight="1" thickTop="1" x14ac:dyDescent="0.3">
      <c r="B26" s="82"/>
      <c r="C26" s="139" t="str">
        <f>IF(ISBLANK('[4]A RENSEIGNER'!B30),"",'[4]A RENSEIGNER'!B30)</f>
        <v>PONCE Frédéric</v>
      </c>
      <c r="D26" s="140">
        <f>IF(ISBLANK('[4]POULE DE 3 '!E46),"",'[4]POULE DE 3 '!E46)</f>
        <v>80</v>
      </c>
      <c r="E26" s="140"/>
      <c r="F26" s="140">
        <f>+'[4]POULE DE 3 '!F46</f>
        <v>35</v>
      </c>
      <c r="G26" s="140">
        <f>IF(ISBLANK('[4]POULE DE 3 '!E29),"",'[4]POULE DE 3 '!E29)</f>
        <v>80</v>
      </c>
      <c r="H26" s="140"/>
      <c r="I26" s="140">
        <f>+'[4]POULE DE 3 '!F29</f>
        <v>30</v>
      </c>
      <c r="J26" s="141"/>
      <c r="K26" s="142"/>
      <c r="L26" s="143"/>
      <c r="M26" s="144">
        <f>IF('[4]POULE DE 3 '!R29=0,"",'[4]POULE DE 3 '!R29)</f>
        <v>160</v>
      </c>
      <c r="N26" s="227">
        <f>IF(ISERROR('[4]POULE DE 3 '!S29),"",'[4]POULE DE 3 '!S29)</f>
        <v>65</v>
      </c>
      <c r="O26" s="228"/>
      <c r="P26" s="145">
        <f>IF(ISERROR('[4]POULE DE 3 '!T29),"",'[4]POULE DE 3 '!T29)</f>
        <v>2.4615384615384617</v>
      </c>
      <c r="Q26" s="229">
        <f>IF(ISERROR('[4]POULE DE 3 '!W29),"",'[4]POULE DE 3 '!W29)</f>
        <v>4</v>
      </c>
      <c r="R26" s="210" t="str">
        <f>IF(ISERROR('[4]POULE DE 3 '!Y29),"",IF(ISBLANK('[4]A RENSEIGNER'!B30),"",IF('[4]POULE DE 3 '!Y29=1,'[4]POULE DE 3 '!Y29&amp;"er",'[4]POULE DE 3 '!Y29&amp;"ème")))</f>
        <v>1er</v>
      </c>
      <c r="S26" s="211">
        <f>IF(ISERROR('[4]POULE DE 3 '!Z29),"",'[4]POULE DE 3 '!Z29)</f>
        <v>8</v>
      </c>
      <c r="T26" s="211">
        <f>+'[4]POULE DE 3 '!AG29</f>
        <v>2</v>
      </c>
      <c r="U26" s="213">
        <f>IF(ISERROR('[4]POULE DE 3 '!AH29),"",'[4]POULE DE 3 '!AH29)</f>
        <v>10</v>
      </c>
      <c r="V26" s="83"/>
    </row>
    <row r="27" spans="2:22" ht="46.95" customHeight="1" x14ac:dyDescent="0.3">
      <c r="B27" s="82"/>
      <c r="C27" s="146" t="str">
        <f>'[4]A RENSEIGNER'!C30</f>
        <v>R1</v>
      </c>
      <c r="D27" s="147"/>
      <c r="E27" s="147">
        <f>'[4]POULE DE 3 '!J46</f>
        <v>2</v>
      </c>
      <c r="F27" s="147"/>
      <c r="G27" s="147"/>
      <c r="H27" s="147">
        <f>'[4]POULE DE 3 '!J29</f>
        <v>2</v>
      </c>
      <c r="I27" s="147"/>
      <c r="J27" s="148"/>
      <c r="K27" s="149"/>
      <c r="L27" s="150"/>
      <c r="M27" s="215" t="s">
        <v>103</v>
      </c>
      <c r="N27" s="216"/>
      <c r="O27" s="217" t="s">
        <v>104</v>
      </c>
      <c r="P27" s="218"/>
      <c r="Q27" s="229"/>
      <c r="R27" s="211"/>
      <c r="S27" s="211"/>
      <c r="T27" s="211"/>
      <c r="U27" s="213"/>
      <c r="V27" s="83"/>
    </row>
    <row r="28" spans="2:22" ht="46.95" customHeight="1" thickBot="1" x14ac:dyDescent="0.35">
      <c r="B28" s="82"/>
      <c r="C28" s="151" t="str">
        <f>'[4]A RENSEIGNER'!D30</f>
        <v>ABMA</v>
      </c>
      <c r="D28" s="152">
        <f>+'[4]POULE DE 3 '!I46</f>
        <v>2.2857142857142856</v>
      </c>
      <c r="E28" s="153"/>
      <c r="F28" s="153">
        <f>IF(ISBLANK('[4]POULE DE 3 '!G46),"",'[4]POULE DE 3 '!G46)</f>
        <v>14</v>
      </c>
      <c r="G28" s="152">
        <f>+'[4]POULE DE 3 '!I29</f>
        <v>2.6666666666666665</v>
      </c>
      <c r="H28" s="153"/>
      <c r="I28" s="153">
        <f>IF(ISBLANK('[4]POULE DE 3 '!G29),"",'[4]POULE DE 3 '!G29)</f>
        <v>12</v>
      </c>
      <c r="J28" s="154"/>
      <c r="K28" s="155"/>
      <c r="L28" s="156"/>
      <c r="M28" s="219">
        <f>IF('[4]POULE DE 3 '!U29=0,"",'[4]POULE DE 3 '!U29)</f>
        <v>2.6666666666666665</v>
      </c>
      <c r="N28" s="220"/>
      <c r="O28" s="221">
        <f>IF('[4]POULE DE 3 '!V29=0,"",'[4]POULE DE 3 '!V29)</f>
        <v>14</v>
      </c>
      <c r="P28" s="222"/>
      <c r="Q28" s="230"/>
      <c r="R28" s="212"/>
      <c r="S28" s="212"/>
      <c r="T28" s="212"/>
      <c r="U28" s="214"/>
      <c r="V28" s="83"/>
    </row>
    <row r="29" spans="2:22" ht="16.2" thickTop="1" x14ac:dyDescent="0.3">
      <c r="B29" s="82"/>
      <c r="C29" s="3"/>
      <c r="D29" s="66"/>
      <c r="E29" s="66"/>
      <c r="F29" s="66"/>
      <c r="G29" s="66"/>
      <c r="H29" s="66"/>
      <c r="I29" s="66"/>
      <c r="J29" s="66"/>
      <c r="K29" s="66"/>
      <c r="L29" s="66"/>
      <c r="M29" s="3"/>
      <c r="N29" s="3"/>
      <c r="O29" s="3"/>
      <c r="P29" s="1"/>
      <c r="Q29" s="1"/>
      <c r="R29" s="1"/>
      <c r="S29" s="1"/>
      <c r="T29" s="1"/>
      <c r="U29" s="1"/>
      <c r="V29" s="83"/>
    </row>
    <row r="30" spans="2:22" ht="16.2" thickBot="1" x14ac:dyDescent="0.35">
      <c r="B30" s="157"/>
      <c r="C30" s="158"/>
      <c r="D30" s="159"/>
      <c r="E30" s="159"/>
      <c r="F30" s="159"/>
      <c r="G30" s="159"/>
      <c r="H30" s="159"/>
      <c r="I30" s="159"/>
      <c r="J30" s="159"/>
      <c r="K30" s="159"/>
      <c r="L30" s="159"/>
      <c r="M30" s="158"/>
      <c r="N30" s="158"/>
      <c r="O30" s="158"/>
      <c r="P30" s="160"/>
      <c r="Q30" s="160"/>
      <c r="R30" s="160"/>
      <c r="S30" s="160"/>
      <c r="T30" s="160"/>
      <c r="U30" s="160"/>
      <c r="V30" s="161"/>
    </row>
    <row r="31" spans="2:22" ht="16.2" thickTop="1" x14ac:dyDescent="0.3"/>
  </sheetData>
  <sheetProtection algorithmName="SHA-512" hashValue="PKyzEL+67K6BLdbnZAHkbFl/LLaXE8WNNXX4b56ztrAOfyw+dTiOFzMHt+1D2YPV/wes72wOE8/nEvwCKSfSLg==" saltValue="ykD5RihNQ78uRK2FWEPsqg==" spinCount="100000"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31" priority="6" operator="equal">
      <formula>0</formula>
    </cfRule>
    <cfRule type="cellIs" dxfId="30" priority="7" operator="equal">
      <formula>2</formula>
    </cfRule>
    <cfRule type="cellIs" dxfId="29" priority="8" operator="equal">
      <formula>1</formula>
    </cfRule>
  </conditionalFormatting>
  <conditionalFormatting sqref="H19 K19 K23 E23 E27 H27">
    <cfRule type="containsErrors" dxfId="28" priority="5">
      <formula>ISERROR(E19)</formula>
    </cfRule>
  </conditionalFormatting>
  <conditionalFormatting sqref="C18">
    <cfRule type="expression" dxfId="27" priority="4">
      <formula>$R$18="1er"</formula>
    </cfRule>
  </conditionalFormatting>
  <conditionalFormatting sqref="R22:R24 R18:R20 R26:R28">
    <cfRule type="containsText" dxfId="26" priority="3" operator="containsText" text="1er">
      <formula>NOT(ISERROR(SEARCH("1er",R18)))</formula>
    </cfRule>
  </conditionalFormatting>
  <conditionalFormatting sqref="C22">
    <cfRule type="expression" dxfId="25" priority="2">
      <formula>$R$22="1er"</formula>
    </cfRule>
  </conditionalFormatting>
  <conditionalFormatting sqref="C26">
    <cfRule type="expression" dxfId="24"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343A-1C4A-4C7F-8B3C-428CE55099A2}">
  <sheetPr>
    <tabColor theme="3" tint="0.39997558519241921"/>
    <pageSetUpPr fitToPage="1"/>
  </sheetPr>
  <dimension ref="B1:V31"/>
  <sheetViews>
    <sheetView showGridLines="0" zoomScale="55" zoomScaleNormal="55" workbookViewId="0">
      <selection activeCell="C7" sqref="C7:U7"/>
    </sheetView>
  </sheetViews>
  <sheetFormatPr baseColWidth="10" defaultRowHeight="15.6" x14ac:dyDescent="0.3"/>
  <cols>
    <col min="1" max="1" width="11.5546875" style="67"/>
    <col min="2" max="2" width="5.21875" style="67" customWidth="1"/>
    <col min="3" max="3" width="29.44140625" style="67" customWidth="1"/>
    <col min="4" max="4" width="12.109375" style="67" customWidth="1"/>
    <col min="5" max="6" width="9.109375" style="67" customWidth="1"/>
    <col min="7" max="7" width="11.6640625" style="67" customWidth="1"/>
    <col min="8" max="8" width="9.44140625" style="67" customWidth="1"/>
    <col min="9" max="9" width="9.109375" style="67" customWidth="1"/>
    <col min="10" max="10" width="11.21875" style="67" customWidth="1"/>
    <col min="11" max="12" width="9.109375" style="67" customWidth="1"/>
    <col min="13" max="13" width="15.21875" style="67" customWidth="1"/>
    <col min="14" max="15" width="10" style="67" customWidth="1"/>
    <col min="16" max="16" width="20.77734375" style="67" customWidth="1"/>
    <col min="17" max="17" width="17.44140625" style="67" customWidth="1"/>
    <col min="18" max="18" width="14.44140625" style="67" customWidth="1"/>
    <col min="19" max="19" width="19.44140625" style="67" customWidth="1"/>
    <col min="20" max="20" width="15.77734375" style="67" customWidth="1"/>
    <col min="21" max="21" width="14.44140625" style="67" customWidth="1"/>
    <col min="22" max="22" width="6.109375" style="67" customWidth="1"/>
    <col min="23" max="16384" width="11.5546875" style="67"/>
  </cols>
  <sheetData>
    <row r="1" spans="2:22" ht="70.95" customHeight="1" thickBot="1" x14ac:dyDescent="0.35">
      <c r="B1" s="1"/>
      <c r="C1" s="3"/>
      <c r="D1" s="66"/>
      <c r="E1" s="66"/>
      <c r="F1" s="66"/>
      <c r="G1" s="66"/>
      <c r="H1" s="66"/>
      <c r="I1" s="66"/>
      <c r="J1" s="66"/>
      <c r="K1" s="66"/>
      <c r="L1" s="66"/>
      <c r="M1" s="3"/>
      <c r="N1" s="3"/>
      <c r="O1" s="3"/>
      <c r="P1" s="1"/>
      <c r="Q1" s="1"/>
      <c r="R1" s="1"/>
      <c r="S1" s="1"/>
      <c r="T1" s="1"/>
      <c r="U1" s="1"/>
      <c r="V1" s="1"/>
    </row>
    <row r="2" spans="2:22" ht="16.2" thickTop="1" x14ac:dyDescent="0.3">
      <c r="B2" s="68"/>
      <c r="C2" s="69"/>
      <c r="D2" s="70"/>
      <c r="E2" s="70"/>
      <c r="F2" s="70"/>
      <c r="G2" s="70"/>
      <c r="H2" s="70"/>
      <c r="I2" s="70"/>
      <c r="J2" s="70"/>
      <c r="K2" s="70"/>
      <c r="L2" s="70"/>
      <c r="M2" s="69"/>
      <c r="N2" s="69"/>
      <c r="O2" s="69"/>
      <c r="P2" s="71"/>
      <c r="Q2" s="71"/>
      <c r="R2" s="71"/>
      <c r="S2" s="71"/>
      <c r="T2" s="71"/>
      <c r="U2" s="71"/>
      <c r="V2" s="72"/>
    </row>
    <row r="3" spans="2:22" ht="36.6" x14ac:dyDescent="0.5">
      <c r="B3" s="73"/>
      <c r="C3" s="209">
        <f>'[3]A RENSEIGNER'!$C$11</f>
        <v>44892</v>
      </c>
      <c r="D3" s="209"/>
      <c r="E3" s="209"/>
      <c r="F3" s="209"/>
      <c r="G3" s="209"/>
      <c r="H3" s="209"/>
      <c r="I3" s="209"/>
      <c r="J3" s="209"/>
      <c r="K3" s="209"/>
      <c r="L3" s="209"/>
      <c r="M3" s="209"/>
      <c r="N3" s="209"/>
      <c r="O3" s="209"/>
      <c r="P3" s="209"/>
      <c r="Q3" s="209"/>
      <c r="R3" s="209"/>
      <c r="S3" s="209"/>
      <c r="T3" s="209"/>
      <c r="U3" s="209"/>
      <c r="V3" s="74"/>
    </row>
    <row r="4" spans="2:22" ht="31.2" x14ac:dyDescent="0.6">
      <c r="B4" s="73"/>
      <c r="C4" s="75"/>
      <c r="D4" s="76"/>
      <c r="E4" s="76"/>
      <c r="F4" s="76"/>
      <c r="G4" s="76"/>
      <c r="H4" s="76"/>
      <c r="I4" s="76"/>
      <c r="J4" s="76"/>
      <c r="K4" s="76"/>
      <c r="L4" s="76"/>
      <c r="M4" s="75"/>
      <c r="N4" s="75"/>
      <c r="O4" s="75"/>
      <c r="P4" s="77"/>
      <c r="Q4" s="77"/>
      <c r="R4" s="77"/>
      <c r="S4" s="77"/>
      <c r="T4" s="78"/>
      <c r="U4" s="78"/>
      <c r="V4" s="74"/>
    </row>
    <row r="5" spans="2:22" ht="36.6" x14ac:dyDescent="0.5">
      <c r="B5" s="73"/>
      <c r="C5" s="195" t="str">
        <f>'[3]A RENSEIGNER'!$C$12</f>
        <v>ABASM</v>
      </c>
      <c r="D5" s="195"/>
      <c r="E5" s="195"/>
      <c r="F5" s="195"/>
      <c r="G5" s="195"/>
      <c r="H5" s="195"/>
      <c r="I5" s="195"/>
      <c r="J5" s="195"/>
      <c r="K5" s="195"/>
      <c r="L5" s="195"/>
      <c r="M5" s="195"/>
      <c r="N5" s="195"/>
      <c r="O5" s="195"/>
      <c r="P5" s="195"/>
      <c r="Q5" s="195"/>
      <c r="R5" s="195"/>
      <c r="S5" s="195"/>
      <c r="T5" s="195"/>
      <c r="U5" s="195"/>
      <c r="V5" s="74"/>
    </row>
    <row r="6" spans="2:22" ht="31.2" x14ac:dyDescent="0.6">
      <c r="B6" s="73"/>
      <c r="C6" s="75"/>
      <c r="D6" s="76"/>
      <c r="E6" s="76"/>
      <c r="F6" s="76"/>
      <c r="G6" s="76"/>
      <c r="H6" s="76"/>
      <c r="I6" s="76"/>
      <c r="J6" s="76"/>
      <c r="K6" s="76"/>
      <c r="L6" s="76"/>
      <c r="M6" s="75"/>
      <c r="N6" s="75"/>
      <c r="O6" s="75"/>
      <c r="P6" s="77"/>
      <c r="Q6" s="77"/>
      <c r="R6" s="77"/>
      <c r="S6" s="77"/>
      <c r="T6" s="78"/>
      <c r="U6" s="78"/>
      <c r="V6" s="74"/>
    </row>
    <row r="7" spans="2:22" ht="36.6" x14ac:dyDescent="0.5">
      <c r="B7" s="73"/>
      <c r="C7" s="195" t="str">
        <f>"MODE DE JEU"&amp;"  "&amp;'[3]A RENSEIGNER'!$C$16</f>
        <v>MODE DE JEU  CADRE</v>
      </c>
      <c r="D7" s="195"/>
      <c r="E7" s="195"/>
      <c r="F7" s="195"/>
      <c r="G7" s="195"/>
      <c r="H7" s="195"/>
      <c r="I7" s="195"/>
      <c r="J7" s="195"/>
      <c r="K7" s="195"/>
      <c r="L7" s="195"/>
      <c r="M7" s="195"/>
      <c r="N7" s="195"/>
      <c r="O7" s="195"/>
      <c r="P7" s="195"/>
      <c r="Q7" s="195"/>
      <c r="R7" s="195"/>
      <c r="S7" s="195"/>
      <c r="T7" s="195"/>
      <c r="U7" s="195"/>
      <c r="V7" s="74"/>
    </row>
    <row r="8" spans="2:22" ht="31.2" x14ac:dyDescent="0.6">
      <c r="B8" s="73"/>
      <c r="C8" s="75"/>
      <c r="D8" s="75"/>
      <c r="E8" s="75"/>
      <c r="F8" s="75"/>
      <c r="G8" s="75"/>
      <c r="H8" s="75"/>
      <c r="I8" s="75"/>
      <c r="J8" s="75"/>
      <c r="K8" s="75"/>
      <c r="L8" s="75"/>
      <c r="M8" s="75"/>
      <c r="N8" s="75"/>
      <c r="O8" s="75"/>
      <c r="P8" s="75"/>
      <c r="Q8" s="75"/>
      <c r="R8" s="75"/>
      <c r="S8" s="77"/>
      <c r="T8" s="78"/>
      <c r="U8" s="78"/>
      <c r="V8" s="74"/>
    </row>
    <row r="9" spans="2:22" ht="36.6" x14ac:dyDescent="0.5">
      <c r="B9" s="73"/>
      <c r="C9" s="195" t="str">
        <f>"CATEGORIE"&amp;"  "&amp;'[3]A RENSEIGNER'!$C$17</f>
        <v>CATEGORIE  R1</v>
      </c>
      <c r="D9" s="195"/>
      <c r="E9" s="195"/>
      <c r="F9" s="195"/>
      <c r="G9" s="195"/>
      <c r="H9" s="195"/>
      <c r="I9" s="195"/>
      <c r="J9" s="195"/>
      <c r="K9" s="195"/>
      <c r="L9" s="195"/>
      <c r="M9" s="195"/>
      <c r="N9" s="195"/>
      <c r="O9" s="195"/>
      <c r="P9" s="195"/>
      <c r="Q9" s="195"/>
      <c r="R9" s="195"/>
      <c r="S9" s="195"/>
      <c r="T9" s="195"/>
      <c r="U9" s="195"/>
      <c r="V9" s="79"/>
    </row>
    <row r="10" spans="2:22" ht="31.2" x14ac:dyDescent="0.3">
      <c r="B10" s="80"/>
      <c r="C10" s="75"/>
      <c r="D10" s="75"/>
      <c r="E10" s="75"/>
      <c r="F10" s="75"/>
      <c r="G10" s="75"/>
      <c r="H10" s="75"/>
      <c r="I10" s="75"/>
      <c r="J10" s="75"/>
      <c r="K10" s="75"/>
      <c r="L10" s="75"/>
      <c r="M10" s="75"/>
      <c r="N10" s="75"/>
      <c r="O10" s="75"/>
      <c r="P10" s="75"/>
      <c r="Q10" s="75"/>
      <c r="R10" s="75"/>
      <c r="S10" s="75"/>
      <c r="T10" s="81"/>
      <c r="U10" s="81"/>
      <c r="V10" s="79"/>
    </row>
    <row r="11" spans="2:22" ht="36.6" x14ac:dyDescent="0.5">
      <c r="B11" s="73"/>
      <c r="C11" s="195" t="str">
        <f>"TOURNOI N°"&amp;"  "&amp;'[3]A RENSEIGNER'!$C$14</f>
        <v>TOURNOI N°  1</v>
      </c>
      <c r="D11" s="195"/>
      <c r="E11" s="195"/>
      <c r="F11" s="195"/>
      <c r="G11" s="195"/>
      <c r="H11" s="195"/>
      <c r="I11" s="195"/>
      <c r="J11" s="195"/>
      <c r="K11" s="195"/>
      <c r="L11" s="195"/>
      <c r="M11" s="195"/>
      <c r="N11" s="195"/>
      <c r="O11" s="195"/>
      <c r="P11" s="195"/>
      <c r="Q11" s="195"/>
      <c r="R11" s="195"/>
      <c r="S11" s="195"/>
      <c r="T11" s="195"/>
      <c r="U11" s="195"/>
      <c r="V11" s="74"/>
    </row>
    <row r="12" spans="2:22" ht="31.2" x14ac:dyDescent="0.6">
      <c r="B12" s="73"/>
      <c r="C12" s="75"/>
      <c r="D12" s="76"/>
      <c r="E12" s="76"/>
      <c r="F12" s="76"/>
      <c r="G12" s="76"/>
      <c r="H12" s="76"/>
      <c r="I12" s="76"/>
      <c r="J12" s="76"/>
      <c r="K12" s="76"/>
      <c r="L12" s="76"/>
      <c r="M12" s="75"/>
      <c r="N12" s="75"/>
      <c r="O12" s="75"/>
      <c r="P12" s="77"/>
      <c r="Q12" s="77"/>
      <c r="R12" s="77"/>
      <c r="S12" s="77"/>
      <c r="T12" s="78"/>
      <c r="U12" s="78"/>
      <c r="V12" s="74"/>
    </row>
    <row r="13" spans="2:22" ht="36.6" x14ac:dyDescent="0.5">
      <c r="B13" s="73"/>
      <c r="C13" s="195" t="str">
        <f>"POULE n°"&amp;"  "&amp;'[3]A RENSEIGNER'!$C$15</f>
        <v>POULE n°  3</v>
      </c>
      <c r="D13" s="195"/>
      <c r="E13" s="195"/>
      <c r="F13" s="195"/>
      <c r="G13" s="195"/>
      <c r="H13" s="195"/>
      <c r="I13" s="195"/>
      <c r="J13" s="195"/>
      <c r="K13" s="195"/>
      <c r="L13" s="195"/>
      <c r="M13" s="195"/>
      <c r="N13" s="195"/>
      <c r="O13" s="195"/>
      <c r="P13" s="195"/>
      <c r="Q13" s="195"/>
      <c r="R13" s="195"/>
      <c r="S13" s="195"/>
      <c r="T13" s="195"/>
      <c r="U13" s="195"/>
      <c r="V13" s="74"/>
    </row>
    <row r="14" spans="2:22" ht="31.2" x14ac:dyDescent="0.6">
      <c r="B14" s="73"/>
      <c r="C14" s="75"/>
      <c r="D14" s="75"/>
      <c r="E14" s="75"/>
      <c r="F14" s="75"/>
      <c r="G14" s="75"/>
      <c r="H14" s="75"/>
      <c r="I14" s="75"/>
      <c r="J14" s="75"/>
      <c r="K14" s="75"/>
      <c r="L14" s="75"/>
      <c r="M14" s="75"/>
      <c r="N14" s="75"/>
      <c r="O14" s="75"/>
      <c r="P14" s="75"/>
      <c r="Q14" s="75"/>
      <c r="R14" s="75"/>
      <c r="S14" s="77"/>
      <c r="T14" s="78"/>
      <c r="U14" s="78"/>
      <c r="V14" s="74"/>
    </row>
    <row r="15" spans="2:22" ht="36.6" x14ac:dyDescent="0.5">
      <c r="B15" s="73"/>
      <c r="C15" s="195" t="s">
        <v>93</v>
      </c>
      <c r="D15" s="195"/>
      <c r="E15" s="195"/>
      <c r="F15" s="195"/>
      <c r="G15" s="195"/>
      <c r="H15" s="195"/>
      <c r="I15" s="195"/>
      <c r="J15" s="195"/>
      <c r="K15" s="195"/>
      <c r="L15" s="195"/>
      <c r="M15" s="195"/>
      <c r="N15" s="195"/>
      <c r="O15" s="195"/>
      <c r="P15" s="195"/>
      <c r="Q15" s="195"/>
      <c r="R15" s="195"/>
      <c r="S15" s="195"/>
      <c r="T15" s="195"/>
      <c r="U15" s="195"/>
      <c r="V15" s="74"/>
    </row>
    <row r="16" spans="2:22" ht="16.2" thickBot="1" x14ac:dyDescent="0.35">
      <c r="B16" s="82"/>
      <c r="C16" s="3"/>
      <c r="D16" s="66"/>
      <c r="E16" s="66"/>
      <c r="F16" s="66"/>
      <c r="G16" s="66"/>
      <c r="H16" s="66"/>
      <c r="I16" s="66"/>
      <c r="J16" s="66"/>
      <c r="K16" s="66"/>
      <c r="L16" s="66"/>
      <c r="M16" s="3"/>
      <c r="N16" s="3"/>
      <c r="O16" s="3"/>
      <c r="P16" s="1"/>
      <c r="Q16" s="1"/>
      <c r="R16" s="1"/>
      <c r="S16" s="1"/>
      <c r="T16" s="1"/>
      <c r="U16" s="1"/>
      <c r="V16" s="83"/>
    </row>
    <row r="17" spans="2:22" ht="60.75" customHeight="1" thickTop="1" thickBot="1" x14ac:dyDescent="0.35">
      <c r="B17" s="82"/>
      <c r="C17" s="84" t="s">
        <v>94</v>
      </c>
      <c r="D17" s="196" t="str">
        <f>C18</f>
        <v>GOUVEIA Victor</v>
      </c>
      <c r="E17" s="196"/>
      <c r="F17" s="196"/>
      <c r="G17" s="192" t="str">
        <f>C22</f>
        <v>WEILL Denis</v>
      </c>
      <c r="H17" s="192"/>
      <c r="I17" s="192"/>
      <c r="J17" s="223" t="str">
        <f>C26</f>
        <v>BOISSET Jean-Pierre</v>
      </c>
      <c r="K17" s="223"/>
      <c r="L17" s="224"/>
      <c r="M17" s="85" t="s">
        <v>95</v>
      </c>
      <c r="N17" s="200" t="s">
        <v>96</v>
      </c>
      <c r="O17" s="201"/>
      <c r="P17" s="86" t="s">
        <v>97</v>
      </c>
      <c r="Q17" s="87" t="s">
        <v>98</v>
      </c>
      <c r="R17" s="88" t="s">
        <v>99</v>
      </c>
      <c r="S17" s="89" t="s">
        <v>100</v>
      </c>
      <c r="T17" s="89" t="s">
        <v>101</v>
      </c>
      <c r="U17" s="90" t="s">
        <v>102</v>
      </c>
      <c r="V17" s="83"/>
    </row>
    <row r="18" spans="2:22" ht="45" customHeight="1" thickTop="1" x14ac:dyDescent="0.3">
      <c r="B18" s="82"/>
      <c r="C18" s="91" t="str">
        <f>IF(ISBLANK('[3]A RENSEIGNER'!B28),"",'[3]A RENSEIGNER'!B28)</f>
        <v>GOUVEIA Victor</v>
      </c>
      <c r="D18" s="92"/>
      <c r="E18" s="93"/>
      <c r="F18" s="94"/>
      <c r="G18" s="95">
        <f>IF(ISBLANK('[3]POULE DE 3 '!E36),"",'[3]POULE DE 3 '!E36)</f>
        <v>72</v>
      </c>
      <c r="H18" s="95"/>
      <c r="I18" s="95">
        <f>IF(ISBLANK('[3]POULE DE 3 '!F36),"",'[3]POULE DE 3 '!F36)</f>
        <v>31</v>
      </c>
      <c r="J18" s="95">
        <f>IF(ISBLANK('[3]POULE DE 3 '!E44),"",'[3]POULE DE 3 '!E44)</f>
        <v>72</v>
      </c>
      <c r="K18" s="95"/>
      <c r="L18" s="96">
        <f>IF(ISBLANK('[3]POULE DE 3 '!F44),"",'[3]POULE DE 3 '!F44)</f>
        <v>35</v>
      </c>
      <c r="M18" s="97">
        <f>IF('[3]POULE DE 3 '!R27=0,"",'[3]POULE DE 3 '!R27)</f>
        <v>144</v>
      </c>
      <c r="N18" s="202">
        <f>IF('[3]POULE DE 3 '!S27=0,"",'[3]POULE DE 3 '!S27)</f>
        <v>66</v>
      </c>
      <c r="O18" s="203"/>
      <c r="P18" s="98">
        <f>IF(ISERROR('[3]POULE DE 3 '!T27),"",'[3]POULE DE 3 '!T27)</f>
        <v>2.1818181818181817</v>
      </c>
      <c r="Q18" s="204">
        <f>IF(ISERROR('[3]POULE DE 3 '!W27),"",'[3]POULE DE 3 '!W27)</f>
        <v>2</v>
      </c>
      <c r="R18" s="206" t="str">
        <f>IF(ISERROR('[3]POULE DE 3 '!Y27),"",IF(ISBLANK('[3]A RENSEIGNER'!B28),"",IF('[3]POULE DE 3 '!Y27=1,'[3]POULE DE 3 '!Y27&amp;"er",'[3]POULE DE 3 '!Y27&amp;"ème")))</f>
        <v>2ème</v>
      </c>
      <c r="S18" s="207">
        <f>IF(ISERROR('[3]POULE DE 3 '!Z27),"",'[3]POULE DE 3 '!Z27)</f>
        <v>5</v>
      </c>
      <c r="T18" s="207">
        <f>IF(ISBLANK(C18),"",'[3]POULE DE 3 '!AG27)</f>
        <v>1</v>
      </c>
      <c r="U18" s="179">
        <f>IF(ISERROR('[3]POULE DE 3 '!AH27),"",'[3]POULE DE 3 '!AH27)</f>
        <v>6</v>
      </c>
      <c r="V18" s="83"/>
    </row>
    <row r="19" spans="2:22" ht="45" customHeight="1" x14ac:dyDescent="0.3">
      <c r="B19" s="82"/>
      <c r="C19" s="99" t="str">
        <f>'[3]A RENSEIGNER'!C28</f>
        <v>R1</v>
      </c>
      <c r="D19" s="100"/>
      <c r="E19" s="101"/>
      <c r="F19" s="102"/>
      <c r="G19" s="103"/>
      <c r="H19" s="103">
        <f>'[3]POULE DE 3 '!J36</f>
        <v>0</v>
      </c>
      <c r="I19" s="103"/>
      <c r="J19" s="103"/>
      <c r="K19" s="103">
        <f>'[3]POULE DE 3 '!J44</f>
        <v>2</v>
      </c>
      <c r="L19" s="104"/>
      <c r="M19" s="181" t="s">
        <v>103</v>
      </c>
      <c r="N19" s="182"/>
      <c r="O19" s="183" t="s">
        <v>104</v>
      </c>
      <c r="P19" s="184"/>
      <c r="Q19" s="204"/>
      <c r="R19" s="207"/>
      <c r="S19" s="207"/>
      <c r="T19" s="207"/>
      <c r="U19" s="179"/>
      <c r="V19" s="83"/>
    </row>
    <row r="20" spans="2:22" ht="45" customHeight="1" thickBot="1" x14ac:dyDescent="0.35">
      <c r="B20" s="82"/>
      <c r="C20" s="105" t="str">
        <f>'[3]A RENSEIGNER'!D28</f>
        <v>LIVRY</v>
      </c>
      <c r="D20" s="106"/>
      <c r="E20" s="107"/>
      <c r="F20" s="108"/>
      <c r="G20" s="109">
        <f>+'[3]POULE DE 3 '!I36</f>
        <v>2.3225806451612905</v>
      </c>
      <c r="H20" s="110"/>
      <c r="I20" s="110">
        <f>IF(ISBLANK('[3]POULE DE 3 '!G36),"",'[3]POULE DE 3 '!G36)</f>
        <v>14</v>
      </c>
      <c r="J20" s="109">
        <f>+'[3]POULE DE 3 '!I44</f>
        <v>2.0571428571428569</v>
      </c>
      <c r="K20" s="110"/>
      <c r="L20" s="111">
        <f>IF(ISBLANK('[3]POULE DE 3 '!G44),"",'[3]POULE DE 3 '!G44)</f>
        <v>10</v>
      </c>
      <c r="M20" s="185">
        <f>IF('[3]POULE DE 3 '!U27=0,"",'[3]POULE DE 3 '!U27)</f>
        <v>2.0571428571428569</v>
      </c>
      <c r="N20" s="186"/>
      <c r="O20" s="187">
        <f>IF('[3]POULE DE 3 '!V27=0,"",'[3]POULE DE 3 '!V27)</f>
        <v>14</v>
      </c>
      <c r="P20" s="188"/>
      <c r="Q20" s="205"/>
      <c r="R20" s="208"/>
      <c r="S20" s="208"/>
      <c r="T20" s="208"/>
      <c r="U20" s="180"/>
      <c r="V20" s="83"/>
    </row>
    <row r="21" spans="2:22" ht="60.75" customHeight="1" thickTop="1" thickBot="1" x14ac:dyDescent="0.35">
      <c r="B21" s="82"/>
      <c r="C21" s="84" t="s">
        <v>94</v>
      </c>
      <c r="D21" s="196" t="str">
        <f>D17</f>
        <v>GOUVEIA Victor</v>
      </c>
      <c r="E21" s="196"/>
      <c r="F21" s="196"/>
      <c r="G21" s="192" t="str">
        <f>G17</f>
        <v>WEILL Denis</v>
      </c>
      <c r="H21" s="192"/>
      <c r="I21" s="192"/>
      <c r="J21" s="223" t="str">
        <f>J17</f>
        <v>BOISSET Jean-Pierre</v>
      </c>
      <c r="K21" s="223"/>
      <c r="L21" s="224"/>
      <c r="M21" s="112" t="s">
        <v>95</v>
      </c>
      <c r="N21" s="193" t="s">
        <v>96</v>
      </c>
      <c r="O21" s="194"/>
      <c r="P21" s="113" t="s">
        <v>97</v>
      </c>
      <c r="Q21" s="87" t="s">
        <v>98</v>
      </c>
      <c r="R21" s="88" t="s">
        <v>99</v>
      </c>
      <c r="S21" s="89" t="s">
        <v>105</v>
      </c>
      <c r="T21" s="89" t="s">
        <v>101</v>
      </c>
      <c r="U21" s="90" t="s">
        <v>102</v>
      </c>
      <c r="V21" s="83"/>
    </row>
    <row r="22" spans="2:22" ht="43.95" customHeight="1" thickTop="1" x14ac:dyDescent="0.3">
      <c r="B22" s="82"/>
      <c r="C22" s="114" t="str">
        <f>IF(ISBLANK('[3]A RENSEIGNER'!B29),"",'[3]A RENSEIGNER'!B29)</f>
        <v>WEILL Denis</v>
      </c>
      <c r="D22" s="115">
        <f>IF(ISBLANK('[3]POULE DE 3 '!E37),"",'[3]POULE DE 3 '!E37)</f>
        <v>80</v>
      </c>
      <c r="E22" s="115"/>
      <c r="F22" s="115">
        <f>IF(ISBLANK('[3]POULE DE 3 '!F37),"",'[3]POULE DE 3 '!F37)</f>
        <v>31</v>
      </c>
      <c r="G22" s="116"/>
      <c r="H22" s="117"/>
      <c r="I22" s="118"/>
      <c r="J22" s="115">
        <f>IF(ISBLANK('[3]POULE DE 3 '!E28),"",'[3]POULE DE 3 '!E28)</f>
        <v>80</v>
      </c>
      <c r="K22" s="115"/>
      <c r="L22" s="119">
        <f>IF(ISBLANK('[3]POULE DE 3 '!F28),"",'[3]POULE DE 3 '!F28)</f>
        <v>19</v>
      </c>
      <c r="M22" s="120">
        <f>IF('[3]POULE DE 3 '!R28=0,"",'[3]POULE DE 3 '!R28)</f>
        <v>160</v>
      </c>
      <c r="N22" s="164">
        <f>IF(ISERROR('[3]POULE DE 3 '!S28),"",'[3]POULE DE 3 '!S28)</f>
        <v>50</v>
      </c>
      <c r="O22" s="165"/>
      <c r="P22" s="121">
        <f>IF(ISERROR('[3]POULE DE 3 '!T28),"",'[3]POULE DE 3 '!T28)</f>
        <v>3.2</v>
      </c>
      <c r="Q22" s="166">
        <f>IF(ISERROR('[3]POULE DE 3 '!W28),"",'[3]POULE DE 3 '!W28)</f>
        <v>4</v>
      </c>
      <c r="R22" s="168" t="str">
        <f>IF(ISERROR('[3]POULE DE 3 '!Y28),"",IF(ISBLANK('[3]A RENSEIGNER'!B29),"",IF('[3]POULE DE 3 '!Y28=1,'[3]POULE DE 3 '!Y28&amp;"er",'[3]POULE DE 3 '!Y28&amp;"ème")))</f>
        <v>1er</v>
      </c>
      <c r="S22" s="169">
        <f>IF(ISERROR('[3]POULE DE 3 '!Z28),"",'[3]POULE DE 3 '!Z28)</f>
        <v>8</v>
      </c>
      <c r="T22" s="169">
        <f>+'[3]POULE DE 3 '!AG28</f>
        <v>3</v>
      </c>
      <c r="U22" s="171">
        <f>IF(ISERROR('[3]POULE DE 3 '!AH28),"",'[3]POULE DE 3 '!AH28)</f>
        <v>11</v>
      </c>
      <c r="V22" s="83"/>
    </row>
    <row r="23" spans="2:22" ht="43.95" customHeight="1" x14ac:dyDescent="0.3">
      <c r="B23" s="82"/>
      <c r="C23" s="122" t="str">
        <f>'[3]A RENSEIGNER'!C29</f>
        <v>R1</v>
      </c>
      <c r="D23" s="123"/>
      <c r="E23" s="123">
        <f>'[3]POULE DE 3 '!J37</f>
        <v>2</v>
      </c>
      <c r="F23" s="123"/>
      <c r="G23" s="124"/>
      <c r="H23" s="125"/>
      <c r="I23" s="126"/>
      <c r="J23" s="123"/>
      <c r="K23" s="123">
        <f>'[3]POULE DE 3 '!J28</f>
        <v>2</v>
      </c>
      <c r="L23" s="127"/>
      <c r="M23" s="173" t="s">
        <v>103</v>
      </c>
      <c r="N23" s="174"/>
      <c r="O23" s="128"/>
      <c r="P23" s="129" t="s">
        <v>104</v>
      </c>
      <c r="Q23" s="166"/>
      <c r="R23" s="169"/>
      <c r="S23" s="169"/>
      <c r="T23" s="169"/>
      <c r="U23" s="171"/>
      <c r="V23" s="83"/>
    </row>
    <row r="24" spans="2:22" ht="43.95" customHeight="1" thickBot="1" x14ac:dyDescent="0.35">
      <c r="B24" s="82"/>
      <c r="C24" s="130" t="str">
        <f>'[3]A RENSEIGNER'!D29</f>
        <v>ABASM</v>
      </c>
      <c r="D24" s="131">
        <f>+'[3]POULE DE 3 '!I37</f>
        <v>2.5806451612903225</v>
      </c>
      <c r="E24" s="132"/>
      <c r="F24" s="132">
        <f>IF(ISBLANK('[3]POULE DE 3 '!G37),"",'[3]POULE DE 3 '!G37)</f>
        <v>18</v>
      </c>
      <c r="G24" s="133"/>
      <c r="H24" s="134"/>
      <c r="I24" s="135"/>
      <c r="J24" s="131">
        <f>+'[3]POULE DE 3 '!I28</f>
        <v>4.2105263157894735</v>
      </c>
      <c r="K24" s="132"/>
      <c r="L24" s="136">
        <f>IF(ISBLANK('[3]POULE DE 3 '!G28),"",'[3]POULE DE 3 '!G28)</f>
        <v>25</v>
      </c>
      <c r="M24" s="175">
        <f>IF('[3]POULE DE 3 '!U28=0,"",'[3]POULE DE 3 '!U28)</f>
        <v>4.2105263157894735</v>
      </c>
      <c r="N24" s="176"/>
      <c r="O24" s="177">
        <f>IF('[3]POULE DE 3 '!V28=0,"",'[3]POULE DE 3 '!V28)</f>
        <v>25</v>
      </c>
      <c r="P24" s="178"/>
      <c r="Q24" s="167"/>
      <c r="R24" s="170"/>
      <c r="S24" s="170"/>
      <c r="T24" s="170"/>
      <c r="U24" s="172"/>
      <c r="V24" s="83"/>
    </row>
    <row r="25" spans="2:22" ht="60.75" customHeight="1" thickTop="1" thickBot="1" x14ac:dyDescent="0.35">
      <c r="B25" s="82"/>
      <c r="C25" s="84" t="s">
        <v>94</v>
      </c>
      <c r="D25" s="196" t="str">
        <f>$D$21</f>
        <v>GOUVEIA Victor</v>
      </c>
      <c r="E25" s="196"/>
      <c r="F25" s="196"/>
      <c r="G25" s="192" t="str">
        <f>$G$21</f>
        <v>WEILL Denis</v>
      </c>
      <c r="H25" s="192"/>
      <c r="I25" s="192"/>
      <c r="J25" s="223" t="str">
        <f>$J$21</f>
        <v>BOISSET Jean-Pierre</v>
      </c>
      <c r="K25" s="223"/>
      <c r="L25" s="224"/>
      <c r="M25" s="137" t="s">
        <v>95</v>
      </c>
      <c r="N25" s="225" t="s">
        <v>96</v>
      </c>
      <c r="O25" s="226"/>
      <c r="P25" s="138" t="s">
        <v>97</v>
      </c>
      <c r="Q25" s="87" t="s">
        <v>98</v>
      </c>
      <c r="R25" s="88" t="s">
        <v>99</v>
      </c>
      <c r="S25" s="89" t="s">
        <v>105</v>
      </c>
      <c r="T25" s="89" t="s">
        <v>101</v>
      </c>
      <c r="U25" s="90" t="s">
        <v>102</v>
      </c>
      <c r="V25" s="83"/>
    </row>
    <row r="26" spans="2:22" ht="46.95" customHeight="1" thickTop="1" x14ac:dyDescent="0.3">
      <c r="B26" s="82"/>
      <c r="C26" s="139" t="str">
        <f>IF(ISBLANK('[3]A RENSEIGNER'!B30),"",'[3]A RENSEIGNER'!B30)</f>
        <v>BOISSET Jean-Pierre</v>
      </c>
      <c r="D26" s="140">
        <f>IF(ISBLANK('[3]POULE DE 3 '!E46),"",'[3]POULE DE 3 '!E46)</f>
        <v>45</v>
      </c>
      <c r="E26" s="140"/>
      <c r="F26" s="140">
        <f>+'[3]POULE DE 3 '!F46</f>
        <v>35</v>
      </c>
      <c r="G26" s="140">
        <f>IF(ISBLANK('[3]POULE DE 3 '!E29),"",'[3]POULE DE 3 '!E29)</f>
        <v>30</v>
      </c>
      <c r="H26" s="140"/>
      <c r="I26" s="140">
        <f>+'[3]POULE DE 3 '!F29</f>
        <v>19</v>
      </c>
      <c r="J26" s="141"/>
      <c r="K26" s="142"/>
      <c r="L26" s="143"/>
      <c r="M26" s="144">
        <f>IF('[3]POULE DE 3 '!R29=0,"",'[3]POULE DE 3 '!R29)</f>
        <v>75</v>
      </c>
      <c r="N26" s="227">
        <f>IF(ISERROR('[3]POULE DE 3 '!S29),"",'[3]POULE DE 3 '!S29)</f>
        <v>54</v>
      </c>
      <c r="O26" s="228"/>
      <c r="P26" s="145">
        <f>IF(ISERROR('[3]POULE DE 3 '!T29),"",'[3]POULE DE 3 '!T29)</f>
        <v>1.3888888888888888</v>
      </c>
      <c r="Q26" s="229">
        <f>IF(ISERROR('[3]POULE DE 3 '!W29),"",'[3]POULE DE 3 '!W29)</f>
        <v>0</v>
      </c>
      <c r="R26" s="210" t="str">
        <f>IF(ISERROR('[3]POULE DE 3 '!Y29),"",IF(ISBLANK('[3]A RENSEIGNER'!B30),"",IF('[3]POULE DE 3 '!Y29=1,'[3]POULE DE 3 '!Y29&amp;"er",'[3]POULE DE 3 '!Y29&amp;"ème")))</f>
        <v>3ème</v>
      </c>
      <c r="S26" s="211">
        <f>IF(ISERROR('[3]POULE DE 3 '!Z29),"",'[3]POULE DE 3 '!Z29)</f>
        <v>3</v>
      </c>
      <c r="T26" s="211">
        <f>+'[3]POULE DE 3 '!AG29</f>
        <v>0</v>
      </c>
      <c r="U26" s="213">
        <f>IF(ISERROR('[3]POULE DE 3 '!AH29),"",'[3]POULE DE 3 '!AH29)</f>
        <v>3</v>
      </c>
      <c r="V26" s="83"/>
    </row>
    <row r="27" spans="2:22" ht="46.95" customHeight="1" x14ac:dyDescent="0.3">
      <c r="B27" s="82"/>
      <c r="C27" s="146" t="str">
        <f>'[3]A RENSEIGNER'!C30</f>
        <v>R1</v>
      </c>
      <c r="D27" s="147"/>
      <c r="E27" s="147">
        <f>'[3]POULE DE 3 '!J46</f>
        <v>0</v>
      </c>
      <c r="F27" s="147"/>
      <c r="G27" s="147"/>
      <c r="H27" s="147">
        <f>'[3]POULE DE 3 '!J29</f>
        <v>0</v>
      </c>
      <c r="I27" s="147"/>
      <c r="J27" s="148"/>
      <c r="K27" s="149"/>
      <c r="L27" s="150"/>
      <c r="M27" s="215" t="s">
        <v>103</v>
      </c>
      <c r="N27" s="216"/>
      <c r="O27" s="217" t="s">
        <v>104</v>
      </c>
      <c r="P27" s="218"/>
      <c r="Q27" s="229"/>
      <c r="R27" s="211"/>
      <c r="S27" s="211"/>
      <c r="T27" s="211"/>
      <c r="U27" s="213"/>
      <c r="V27" s="83"/>
    </row>
    <row r="28" spans="2:22" ht="46.95" customHeight="1" thickBot="1" x14ac:dyDescent="0.35">
      <c r="B28" s="82"/>
      <c r="C28" s="151" t="str">
        <f>'[3]A RENSEIGNER'!D30</f>
        <v>ABASM</v>
      </c>
      <c r="D28" s="152">
        <f>+'[3]POULE DE 3 '!I46</f>
        <v>1.2857142857142858</v>
      </c>
      <c r="E28" s="153"/>
      <c r="F28" s="153">
        <f>IF(ISBLANK('[3]POULE DE 3 '!G46),"",'[3]POULE DE 3 '!G46)</f>
        <v>13</v>
      </c>
      <c r="G28" s="152">
        <f>+'[3]POULE DE 3 '!I29</f>
        <v>1.5789473684210527</v>
      </c>
      <c r="H28" s="153"/>
      <c r="I28" s="153">
        <f>IF(ISBLANK('[3]POULE DE 3 '!G29),"",'[3]POULE DE 3 '!G29)</f>
        <v>4</v>
      </c>
      <c r="J28" s="154"/>
      <c r="K28" s="155"/>
      <c r="L28" s="156"/>
      <c r="M28" s="219" t="str">
        <f>IF('[3]POULE DE 3 '!U29=0,"",'[3]POULE DE 3 '!U29)</f>
        <v/>
      </c>
      <c r="N28" s="220"/>
      <c r="O28" s="221">
        <f>IF('[3]POULE DE 3 '!V29=0,"",'[3]POULE DE 3 '!V29)</f>
        <v>13</v>
      </c>
      <c r="P28" s="222"/>
      <c r="Q28" s="230"/>
      <c r="R28" s="212"/>
      <c r="S28" s="212"/>
      <c r="T28" s="212"/>
      <c r="U28" s="214"/>
      <c r="V28" s="83"/>
    </row>
    <row r="29" spans="2:22" ht="16.2" thickTop="1" x14ac:dyDescent="0.3">
      <c r="B29" s="82"/>
      <c r="C29" s="3"/>
      <c r="D29" s="66"/>
      <c r="E29" s="66"/>
      <c r="F29" s="66"/>
      <c r="G29" s="66"/>
      <c r="H29" s="66"/>
      <c r="I29" s="66"/>
      <c r="J29" s="66"/>
      <c r="K29" s="66"/>
      <c r="L29" s="66"/>
      <c r="M29" s="3"/>
      <c r="N29" s="3"/>
      <c r="O29" s="3"/>
      <c r="P29" s="1"/>
      <c r="Q29" s="1"/>
      <c r="R29" s="1"/>
      <c r="S29" s="1"/>
      <c r="T29" s="1"/>
      <c r="U29" s="1"/>
      <c r="V29" s="83"/>
    </row>
    <row r="30" spans="2:22" ht="16.2" thickBot="1" x14ac:dyDescent="0.35">
      <c r="B30" s="157"/>
      <c r="C30" s="158"/>
      <c r="D30" s="159"/>
      <c r="E30" s="159"/>
      <c r="F30" s="159"/>
      <c r="G30" s="159"/>
      <c r="H30" s="159"/>
      <c r="I30" s="159"/>
      <c r="J30" s="159"/>
      <c r="K30" s="159"/>
      <c r="L30" s="159"/>
      <c r="M30" s="158"/>
      <c r="N30" s="158"/>
      <c r="O30" s="158"/>
      <c r="P30" s="160"/>
      <c r="Q30" s="160"/>
      <c r="R30" s="160"/>
      <c r="S30" s="160"/>
      <c r="T30" s="160"/>
      <c r="U30" s="160"/>
      <c r="V30" s="161"/>
    </row>
    <row r="31" spans="2:22" ht="16.2" thickTop="1" x14ac:dyDescent="0.3"/>
  </sheetData>
  <sheetProtection algorithmName="SHA-512" hashValue="PKyzEL+67K6BLdbnZAHkbFl/LLaXE8WNNXX4b56ztrAOfyw+dTiOFzMHt+1D2YPV/wes72wOE8/nEvwCKSfSLg==" saltValue="ykD5RihNQ78uRK2FWEPsqg==" spinCount="100000"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23" priority="6" operator="equal">
      <formula>0</formula>
    </cfRule>
    <cfRule type="cellIs" dxfId="22" priority="7" operator="equal">
      <formula>2</formula>
    </cfRule>
    <cfRule type="cellIs" dxfId="21" priority="8" operator="equal">
      <formula>1</formula>
    </cfRule>
  </conditionalFormatting>
  <conditionalFormatting sqref="H19 K19 K23 E23 E27 H27">
    <cfRule type="containsErrors" dxfId="20" priority="5">
      <formula>ISERROR(E19)</formula>
    </cfRule>
  </conditionalFormatting>
  <conditionalFormatting sqref="C18">
    <cfRule type="expression" dxfId="19" priority="4">
      <formula>$R$18="1er"</formula>
    </cfRule>
  </conditionalFormatting>
  <conditionalFormatting sqref="R22:R24 R18:R20 R26:R28">
    <cfRule type="containsText" dxfId="18" priority="3" operator="containsText" text="1er">
      <formula>NOT(ISERROR(SEARCH("1er",R18)))</formula>
    </cfRule>
  </conditionalFormatting>
  <conditionalFormatting sqref="C22">
    <cfRule type="expression" dxfId="17" priority="2">
      <formula>$R$22="1er"</formula>
    </cfRule>
  </conditionalFormatting>
  <conditionalFormatting sqref="C26">
    <cfRule type="expression" dxfId="1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CCE80-8574-4C40-876C-0E20527D2907}">
  <sheetPr>
    <tabColor theme="3" tint="0.39997558519241921"/>
    <pageSetUpPr fitToPage="1"/>
  </sheetPr>
  <dimension ref="B1:V31"/>
  <sheetViews>
    <sheetView showGridLines="0" zoomScale="55" zoomScaleNormal="55" workbookViewId="0">
      <selection activeCell="C7" sqref="C7:U7"/>
    </sheetView>
  </sheetViews>
  <sheetFormatPr baseColWidth="10" defaultRowHeight="15.6" x14ac:dyDescent="0.3"/>
  <cols>
    <col min="1" max="1" width="11.5546875" style="67"/>
    <col min="2" max="2" width="5.21875" style="67" customWidth="1"/>
    <col min="3" max="3" width="29.44140625" style="67" customWidth="1"/>
    <col min="4" max="4" width="12.109375" style="67" customWidth="1"/>
    <col min="5" max="6" width="9.109375" style="67" customWidth="1"/>
    <col min="7" max="7" width="11.6640625" style="67" customWidth="1"/>
    <col min="8" max="8" width="9.44140625" style="67" customWidth="1"/>
    <col min="9" max="9" width="9.109375" style="67" customWidth="1"/>
    <col min="10" max="10" width="11.21875" style="67" customWidth="1"/>
    <col min="11" max="12" width="9.109375" style="67" customWidth="1"/>
    <col min="13" max="13" width="15.21875" style="67" customWidth="1"/>
    <col min="14" max="15" width="10" style="67" customWidth="1"/>
    <col min="16" max="16" width="20.77734375" style="67" customWidth="1"/>
    <col min="17" max="17" width="17.44140625" style="67" customWidth="1"/>
    <col min="18" max="18" width="14.44140625" style="67" customWidth="1"/>
    <col min="19" max="19" width="19.44140625" style="67" customWidth="1"/>
    <col min="20" max="20" width="15.77734375" style="67" customWidth="1"/>
    <col min="21" max="21" width="14.44140625" style="67" customWidth="1"/>
    <col min="22" max="22" width="6.109375" style="67" customWidth="1"/>
    <col min="23" max="16384" width="11.5546875" style="67"/>
  </cols>
  <sheetData>
    <row r="1" spans="2:22" ht="70.95" customHeight="1" thickBot="1" x14ac:dyDescent="0.35">
      <c r="B1" s="1"/>
      <c r="C1" s="3"/>
      <c r="D1" s="66"/>
      <c r="E1" s="66"/>
      <c r="F1" s="66"/>
      <c r="G1" s="66"/>
      <c r="H1" s="66"/>
      <c r="I1" s="66"/>
      <c r="J1" s="66"/>
      <c r="K1" s="66"/>
      <c r="L1" s="66"/>
      <c r="M1" s="3"/>
      <c r="N1" s="3"/>
      <c r="O1" s="3"/>
      <c r="P1" s="1"/>
      <c r="Q1" s="1"/>
      <c r="R1" s="1"/>
      <c r="S1" s="1"/>
      <c r="T1" s="1"/>
      <c r="U1" s="1"/>
      <c r="V1" s="1"/>
    </row>
    <row r="2" spans="2:22" ht="16.2" thickTop="1" x14ac:dyDescent="0.3">
      <c r="B2" s="68"/>
      <c r="C2" s="69"/>
      <c r="D2" s="70"/>
      <c r="E2" s="70"/>
      <c r="F2" s="70"/>
      <c r="G2" s="70"/>
      <c r="H2" s="70"/>
      <c r="I2" s="70"/>
      <c r="J2" s="70"/>
      <c r="K2" s="70"/>
      <c r="L2" s="70"/>
      <c r="M2" s="69"/>
      <c r="N2" s="69"/>
      <c r="O2" s="69"/>
      <c r="P2" s="71"/>
      <c r="Q2" s="71"/>
      <c r="R2" s="71"/>
      <c r="S2" s="71"/>
      <c r="T2" s="71"/>
      <c r="U2" s="71"/>
      <c r="V2" s="72"/>
    </row>
    <row r="3" spans="2:22" ht="36.6" x14ac:dyDescent="0.5">
      <c r="B3" s="73"/>
      <c r="C3" s="209">
        <f>'[2]A RENSEIGNER'!$C$11</f>
        <v>44892</v>
      </c>
      <c r="D3" s="209"/>
      <c r="E3" s="209"/>
      <c r="F3" s="209"/>
      <c r="G3" s="209"/>
      <c r="H3" s="209"/>
      <c r="I3" s="209"/>
      <c r="J3" s="209"/>
      <c r="K3" s="209"/>
      <c r="L3" s="209"/>
      <c r="M3" s="209"/>
      <c r="N3" s="209"/>
      <c r="O3" s="209"/>
      <c r="P3" s="209"/>
      <c r="Q3" s="209"/>
      <c r="R3" s="209"/>
      <c r="S3" s="209"/>
      <c r="T3" s="209"/>
      <c r="U3" s="209"/>
      <c r="V3" s="74"/>
    </row>
    <row r="4" spans="2:22" ht="31.2" x14ac:dyDescent="0.6">
      <c r="B4" s="73"/>
      <c r="C4" s="75"/>
      <c r="D4" s="76"/>
      <c r="E4" s="76"/>
      <c r="F4" s="76"/>
      <c r="G4" s="76"/>
      <c r="H4" s="76"/>
      <c r="I4" s="76"/>
      <c r="J4" s="76"/>
      <c r="K4" s="76"/>
      <c r="L4" s="76"/>
      <c r="M4" s="75"/>
      <c r="N4" s="75"/>
      <c r="O4" s="75"/>
      <c r="P4" s="77"/>
      <c r="Q4" s="77"/>
      <c r="R4" s="77"/>
      <c r="S4" s="77"/>
      <c r="T4" s="78"/>
      <c r="U4" s="78"/>
      <c r="V4" s="74"/>
    </row>
    <row r="5" spans="2:22" ht="36.6" x14ac:dyDescent="0.5">
      <c r="B5" s="73"/>
      <c r="C5" s="195" t="str">
        <f>'[2]A RENSEIGNER'!$C$12</f>
        <v>ABASM</v>
      </c>
      <c r="D5" s="195"/>
      <c r="E5" s="195"/>
      <c r="F5" s="195"/>
      <c r="G5" s="195"/>
      <c r="H5" s="195"/>
      <c r="I5" s="195"/>
      <c r="J5" s="195"/>
      <c r="K5" s="195"/>
      <c r="L5" s="195"/>
      <c r="M5" s="195"/>
      <c r="N5" s="195"/>
      <c r="O5" s="195"/>
      <c r="P5" s="195"/>
      <c r="Q5" s="195"/>
      <c r="R5" s="195"/>
      <c r="S5" s="195"/>
      <c r="T5" s="195"/>
      <c r="U5" s="195"/>
      <c r="V5" s="74"/>
    </row>
    <row r="6" spans="2:22" ht="31.2" x14ac:dyDescent="0.6">
      <c r="B6" s="73"/>
      <c r="C6" s="75"/>
      <c r="D6" s="76"/>
      <c r="E6" s="76"/>
      <c r="F6" s="76"/>
      <c r="G6" s="76"/>
      <c r="H6" s="76"/>
      <c r="I6" s="76"/>
      <c r="J6" s="76"/>
      <c r="K6" s="76"/>
      <c r="L6" s="76"/>
      <c r="M6" s="75"/>
      <c r="N6" s="75"/>
      <c r="O6" s="75"/>
      <c r="P6" s="77"/>
      <c r="Q6" s="77"/>
      <c r="R6" s="77"/>
      <c r="S6" s="77"/>
      <c r="T6" s="78"/>
      <c r="U6" s="78"/>
      <c r="V6" s="74"/>
    </row>
    <row r="7" spans="2:22" ht="36.6" x14ac:dyDescent="0.5">
      <c r="B7" s="73"/>
      <c r="C7" s="195" t="str">
        <f>"MODE DE JEU"&amp;"  "&amp;'[2]A RENSEIGNER'!$C$16</f>
        <v>MODE DE JEU  CADRE</v>
      </c>
      <c r="D7" s="195"/>
      <c r="E7" s="195"/>
      <c r="F7" s="195"/>
      <c r="G7" s="195"/>
      <c r="H7" s="195"/>
      <c r="I7" s="195"/>
      <c r="J7" s="195"/>
      <c r="K7" s="195"/>
      <c r="L7" s="195"/>
      <c r="M7" s="195"/>
      <c r="N7" s="195"/>
      <c r="O7" s="195"/>
      <c r="P7" s="195"/>
      <c r="Q7" s="195"/>
      <c r="R7" s="195"/>
      <c r="S7" s="195"/>
      <c r="T7" s="195"/>
      <c r="U7" s="195"/>
      <c r="V7" s="74"/>
    </row>
    <row r="8" spans="2:22" ht="31.2" x14ac:dyDescent="0.6">
      <c r="B8" s="73"/>
      <c r="C8" s="75"/>
      <c r="D8" s="75"/>
      <c r="E8" s="75"/>
      <c r="F8" s="75"/>
      <c r="G8" s="75"/>
      <c r="H8" s="75"/>
      <c r="I8" s="75"/>
      <c r="J8" s="75"/>
      <c r="K8" s="75"/>
      <c r="L8" s="75"/>
      <c r="M8" s="75"/>
      <c r="N8" s="75"/>
      <c r="O8" s="75"/>
      <c r="P8" s="75"/>
      <c r="Q8" s="75"/>
      <c r="R8" s="75"/>
      <c r="S8" s="77"/>
      <c r="T8" s="78"/>
      <c r="U8" s="78"/>
      <c r="V8" s="74"/>
    </row>
    <row r="9" spans="2:22" ht="36.6" x14ac:dyDescent="0.5">
      <c r="B9" s="73"/>
      <c r="C9" s="195" t="str">
        <f>"CATEGORIE"&amp;"  "&amp;'[2]A RENSEIGNER'!$C$17</f>
        <v>CATEGORIE  R1</v>
      </c>
      <c r="D9" s="195"/>
      <c r="E9" s="195"/>
      <c r="F9" s="195"/>
      <c r="G9" s="195"/>
      <c r="H9" s="195"/>
      <c r="I9" s="195"/>
      <c r="J9" s="195"/>
      <c r="K9" s="195"/>
      <c r="L9" s="195"/>
      <c r="M9" s="195"/>
      <c r="N9" s="195"/>
      <c r="O9" s="195"/>
      <c r="P9" s="195"/>
      <c r="Q9" s="195"/>
      <c r="R9" s="195"/>
      <c r="S9" s="195"/>
      <c r="T9" s="195"/>
      <c r="U9" s="195"/>
      <c r="V9" s="79"/>
    </row>
    <row r="10" spans="2:22" ht="31.2" x14ac:dyDescent="0.3">
      <c r="B10" s="80"/>
      <c r="C10" s="75"/>
      <c r="D10" s="75"/>
      <c r="E10" s="75"/>
      <c r="F10" s="75"/>
      <c r="G10" s="75"/>
      <c r="H10" s="75"/>
      <c r="I10" s="75"/>
      <c r="J10" s="75"/>
      <c r="K10" s="75"/>
      <c r="L10" s="75"/>
      <c r="M10" s="75"/>
      <c r="N10" s="75"/>
      <c r="O10" s="75"/>
      <c r="P10" s="75"/>
      <c r="Q10" s="75"/>
      <c r="R10" s="75"/>
      <c r="S10" s="75"/>
      <c r="T10" s="81"/>
      <c r="U10" s="81"/>
      <c r="V10" s="79"/>
    </row>
    <row r="11" spans="2:22" ht="36.6" x14ac:dyDescent="0.5">
      <c r="B11" s="73"/>
      <c r="C11" s="195" t="str">
        <f>"TOURNOI N°"&amp;"  "&amp;'[2]A RENSEIGNER'!$C$14</f>
        <v>TOURNOI N°  1</v>
      </c>
      <c r="D11" s="195"/>
      <c r="E11" s="195"/>
      <c r="F11" s="195"/>
      <c r="G11" s="195"/>
      <c r="H11" s="195"/>
      <c r="I11" s="195"/>
      <c r="J11" s="195"/>
      <c r="K11" s="195"/>
      <c r="L11" s="195"/>
      <c r="M11" s="195"/>
      <c r="N11" s="195"/>
      <c r="O11" s="195"/>
      <c r="P11" s="195"/>
      <c r="Q11" s="195"/>
      <c r="R11" s="195"/>
      <c r="S11" s="195"/>
      <c r="T11" s="195"/>
      <c r="U11" s="195"/>
      <c r="V11" s="74"/>
    </row>
    <row r="12" spans="2:22" ht="31.2" x14ac:dyDescent="0.6">
      <c r="B12" s="73"/>
      <c r="C12" s="75"/>
      <c r="D12" s="76"/>
      <c r="E12" s="76"/>
      <c r="F12" s="76"/>
      <c r="G12" s="76"/>
      <c r="H12" s="76"/>
      <c r="I12" s="76"/>
      <c r="J12" s="76"/>
      <c r="K12" s="76"/>
      <c r="L12" s="76"/>
      <c r="M12" s="75"/>
      <c r="N12" s="75"/>
      <c r="O12" s="75"/>
      <c r="P12" s="77"/>
      <c r="Q12" s="77"/>
      <c r="R12" s="77"/>
      <c r="S12" s="77"/>
      <c r="T12" s="78"/>
      <c r="U12" s="78"/>
      <c r="V12" s="74"/>
    </row>
    <row r="13" spans="2:22" ht="36.6" x14ac:dyDescent="0.5">
      <c r="B13" s="73"/>
      <c r="C13" s="195" t="str">
        <f>"POULE n°"&amp;"  "&amp;'[2]A RENSEIGNER'!$C$15</f>
        <v>POULE n°  2</v>
      </c>
      <c r="D13" s="195"/>
      <c r="E13" s="195"/>
      <c r="F13" s="195"/>
      <c r="G13" s="195"/>
      <c r="H13" s="195"/>
      <c r="I13" s="195"/>
      <c r="J13" s="195"/>
      <c r="K13" s="195"/>
      <c r="L13" s="195"/>
      <c r="M13" s="195"/>
      <c r="N13" s="195"/>
      <c r="O13" s="195"/>
      <c r="P13" s="195"/>
      <c r="Q13" s="195"/>
      <c r="R13" s="195"/>
      <c r="S13" s="195"/>
      <c r="T13" s="195"/>
      <c r="U13" s="195"/>
      <c r="V13" s="74"/>
    </row>
    <row r="14" spans="2:22" ht="31.2" x14ac:dyDescent="0.6">
      <c r="B14" s="73"/>
      <c r="C14" s="75"/>
      <c r="D14" s="75"/>
      <c r="E14" s="75"/>
      <c r="F14" s="75"/>
      <c r="G14" s="75"/>
      <c r="H14" s="75"/>
      <c r="I14" s="75"/>
      <c r="J14" s="75"/>
      <c r="K14" s="75"/>
      <c r="L14" s="75"/>
      <c r="M14" s="75"/>
      <c r="N14" s="75"/>
      <c r="O14" s="75"/>
      <c r="P14" s="75"/>
      <c r="Q14" s="75"/>
      <c r="R14" s="75"/>
      <c r="S14" s="77"/>
      <c r="T14" s="78"/>
      <c r="U14" s="78"/>
      <c r="V14" s="74"/>
    </row>
    <row r="15" spans="2:22" ht="36.6" x14ac:dyDescent="0.5">
      <c r="B15" s="73"/>
      <c r="C15" s="195" t="s">
        <v>93</v>
      </c>
      <c r="D15" s="195"/>
      <c r="E15" s="195"/>
      <c r="F15" s="195"/>
      <c r="G15" s="195"/>
      <c r="H15" s="195"/>
      <c r="I15" s="195"/>
      <c r="J15" s="195"/>
      <c r="K15" s="195"/>
      <c r="L15" s="195"/>
      <c r="M15" s="195"/>
      <c r="N15" s="195"/>
      <c r="O15" s="195"/>
      <c r="P15" s="195"/>
      <c r="Q15" s="195"/>
      <c r="R15" s="195"/>
      <c r="S15" s="195"/>
      <c r="T15" s="195"/>
      <c r="U15" s="195"/>
      <c r="V15" s="74"/>
    </row>
    <row r="16" spans="2:22" ht="16.2" thickBot="1" x14ac:dyDescent="0.35">
      <c r="B16" s="82"/>
      <c r="C16" s="3"/>
      <c r="D16" s="66"/>
      <c r="E16" s="66"/>
      <c r="F16" s="66"/>
      <c r="G16" s="66"/>
      <c r="H16" s="66"/>
      <c r="I16" s="66"/>
      <c r="J16" s="66"/>
      <c r="K16" s="66"/>
      <c r="L16" s="66"/>
      <c r="M16" s="3"/>
      <c r="N16" s="3"/>
      <c r="O16" s="3"/>
      <c r="P16" s="1"/>
      <c r="Q16" s="1"/>
      <c r="R16" s="1"/>
      <c r="S16" s="1"/>
      <c r="T16" s="1"/>
      <c r="U16" s="1"/>
      <c r="V16" s="83"/>
    </row>
    <row r="17" spans="2:22" ht="60.75" customHeight="1" thickTop="1" thickBot="1" x14ac:dyDescent="0.35">
      <c r="B17" s="82"/>
      <c r="C17" s="84" t="s">
        <v>94</v>
      </c>
      <c r="D17" s="196" t="str">
        <f>C18</f>
        <v>LEMONIER Thierry</v>
      </c>
      <c r="E17" s="196"/>
      <c r="F17" s="196"/>
      <c r="G17" s="192" t="str">
        <f>C22</f>
        <v>LUCAS Philippe</v>
      </c>
      <c r="H17" s="192"/>
      <c r="I17" s="192"/>
      <c r="J17" s="223" t="str">
        <f>C26</f>
        <v>DAIRE Eric</v>
      </c>
      <c r="K17" s="223"/>
      <c r="L17" s="224"/>
      <c r="M17" s="85" t="s">
        <v>95</v>
      </c>
      <c r="N17" s="200" t="s">
        <v>96</v>
      </c>
      <c r="O17" s="201"/>
      <c r="P17" s="86" t="s">
        <v>97</v>
      </c>
      <c r="Q17" s="87" t="s">
        <v>98</v>
      </c>
      <c r="R17" s="88" t="s">
        <v>99</v>
      </c>
      <c r="S17" s="89" t="s">
        <v>100</v>
      </c>
      <c r="T17" s="89" t="s">
        <v>101</v>
      </c>
      <c r="U17" s="90" t="s">
        <v>102</v>
      </c>
      <c r="V17" s="83"/>
    </row>
    <row r="18" spans="2:22" ht="45" customHeight="1" thickTop="1" x14ac:dyDescent="0.3">
      <c r="B18" s="82"/>
      <c r="C18" s="91" t="str">
        <f>IF(ISBLANK('[2]A RENSEIGNER'!B28),"",'[2]A RENSEIGNER'!B28)</f>
        <v>LEMONIER Thierry</v>
      </c>
      <c r="D18" s="92"/>
      <c r="E18" s="93"/>
      <c r="F18" s="94"/>
      <c r="G18" s="95">
        <f>IF(ISBLANK('[2]POULE DE 3 '!E36),"",'[2]POULE DE 3 '!E36)</f>
        <v>75</v>
      </c>
      <c r="H18" s="95"/>
      <c r="I18" s="95">
        <f>IF(ISBLANK('[2]POULE DE 3 '!F36),"",'[2]POULE DE 3 '!F36)</f>
        <v>35</v>
      </c>
      <c r="J18" s="95">
        <f>IF(ISBLANK('[2]POULE DE 3 '!E44),"",'[2]POULE DE 3 '!E44)</f>
        <v>78</v>
      </c>
      <c r="K18" s="95"/>
      <c r="L18" s="96">
        <f>IF(ISBLANK('[2]POULE DE 3 '!F44),"",'[2]POULE DE 3 '!F44)</f>
        <v>29</v>
      </c>
      <c r="M18" s="97">
        <f>IF('[2]POULE DE 3 '!R27=0,"",'[2]POULE DE 3 '!R27)</f>
        <v>153</v>
      </c>
      <c r="N18" s="202">
        <f>IF('[2]POULE DE 3 '!S27=0,"",'[2]POULE DE 3 '!S27)</f>
        <v>64</v>
      </c>
      <c r="O18" s="203"/>
      <c r="P18" s="98">
        <f>IF(ISERROR('[2]POULE DE 3 '!T27),"",'[2]POULE DE 3 '!T27)</f>
        <v>2.390625</v>
      </c>
      <c r="Q18" s="204">
        <f>IF(ISERROR('[2]POULE DE 3 '!W27),"",'[2]POULE DE 3 '!W27)</f>
        <v>2</v>
      </c>
      <c r="R18" s="206" t="str">
        <f>IF(ISERROR('[2]POULE DE 3 '!Y27),"",IF(ISBLANK('[2]A RENSEIGNER'!B28),"",IF('[2]POULE DE 3 '!Y27=1,'[2]POULE DE 3 '!Y27&amp;"er",'[2]POULE DE 3 '!Y27&amp;"ème")))</f>
        <v>2ème</v>
      </c>
      <c r="S18" s="207">
        <f>IF(ISERROR('[2]POULE DE 3 '!Z27),"",'[2]POULE DE 3 '!Z27)</f>
        <v>5</v>
      </c>
      <c r="T18" s="207">
        <f>IF(ISBLANK(C18),"",'[2]POULE DE 3 '!AG27)</f>
        <v>1</v>
      </c>
      <c r="U18" s="179">
        <f>IF(ISERROR('[2]POULE DE 3 '!AH27),"",'[2]POULE DE 3 '!AH27)</f>
        <v>6</v>
      </c>
      <c r="V18" s="83"/>
    </row>
    <row r="19" spans="2:22" ht="45" customHeight="1" x14ac:dyDescent="0.3">
      <c r="B19" s="82"/>
      <c r="C19" s="99" t="str">
        <f>'[2]A RENSEIGNER'!C28</f>
        <v>R1</v>
      </c>
      <c r="D19" s="100"/>
      <c r="E19" s="101"/>
      <c r="F19" s="102"/>
      <c r="G19" s="103"/>
      <c r="H19" s="103">
        <f>'[2]POULE DE 3 '!J36</f>
        <v>2</v>
      </c>
      <c r="I19" s="103"/>
      <c r="J19" s="103"/>
      <c r="K19" s="103">
        <f>'[2]POULE DE 3 '!J44</f>
        <v>0</v>
      </c>
      <c r="L19" s="104"/>
      <c r="M19" s="181" t="s">
        <v>103</v>
      </c>
      <c r="N19" s="182"/>
      <c r="O19" s="183" t="s">
        <v>104</v>
      </c>
      <c r="P19" s="184"/>
      <c r="Q19" s="204"/>
      <c r="R19" s="207"/>
      <c r="S19" s="207"/>
      <c r="T19" s="207"/>
      <c r="U19" s="179"/>
      <c r="V19" s="83"/>
    </row>
    <row r="20" spans="2:22" ht="45" customHeight="1" thickBot="1" x14ac:dyDescent="0.35">
      <c r="B20" s="82"/>
      <c r="C20" s="105" t="str">
        <f>'[2]A RENSEIGNER'!D28</f>
        <v>ABMA</v>
      </c>
      <c r="D20" s="106"/>
      <c r="E20" s="107"/>
      <c r="F20" s="108"/>
      <c r="G20" s="109">
        <f>+'[2]POULE DE 3 '!I36</f>
        <v>2.1428571428571428</v>
      </c>
      <c r="H20" s="110"/>
      <c r="I20" s="110">
        <f>IF(ISBLANK('[2]POULE DE 3 '!G36),"",'[2]POULE DE 3 '!G36)</f>
        <v>13</v>
      </c>
      <c r="J20" s="109">
        <f>+'[2]POULE DE 3 '!I44</f>
        <v>2.6896551724137931</v>
      </c>
      <c r="K20" s="110"/>
      <c r="L20" s="111">
        <f>IF(ISBLANK('[2]POULE DE 3 '!G44),"",'[2]POULE DE 3 '!G44)</f>
        <v>14</v>
      </c>
      <c r="M20" s="185">
        <f>IF('[2]POULE DE 3 '!U27=0,"",'[2]POULE DE 3 '!U27)</f>
        <v>2.1428571428571428</v>
      </c>
      <c r="N20" s="186"/>
      <c r="O20" s="187">
        <f>IF('[2]POULE DE 3 '!V27=0,"",'[2]POULE DE 3 '!V27)</f>
        <v>14</v>
      </c>
      <c r="P20" s="188"/>
      <c r="Q20" s="205"/>
      <c r="R20" s="208"/>
      <c r="S20" s="208"/>
      <c r="T20" s="208"/>
      <c r="U20" s="180"/>
      <c r="V20" s="83"/>
    </row>
    <row r="21" spans="2:22" ht="60.75" customHeight="1" thickTop="1" thickBot="1" x14ac:dyDescent="0.35">
      <c r="B21" s="82"/>
      <c r="C21" s="84" t="s">
        <v>94</v>
      </c>
      <c r="D21" s="196" t="str">
        <f>D17</f>
        <v>LEMONIER Thierry</v>
      </c>
      <c r="E21" s="196"/>
      <c r="F21" s="196"/>
      <c r="G21" s="192" t="str">
        <f>G17</f>
        <v>LUCAS Philippe</v>
      </c>
      <c r="H21" s="192"/>
      <c r="I21" s="192"/>
      <c r="J21" s="223" t="str">
        <f>J17</f>
        <v>DAIRE Eric</v>
      </c>
      <c r="K21" s="223"/>
      <c r="L21" s="224"/>
      <c r="M21" s="112" t="s">
        <v>95</v>
      </c>
      <c r="N21" s="193" t="s">
        <v>96</v>
      </c>
      <c r="O21" s="194"/>
      <c r="P21" s="113" t="s">
        <v>97</v>
      </c>
      <c r="Q21" s="87" t="s">
        <v>98</v>
      </c>
      <c r="R21" s="88" t="s">
        <v>99</v>
      </c>
      <c r="S21" s="89" t="s">
        <v>105</v>
      </c>
      <c r="T21" s="89" t="s">
        <v>101</v>
      </c>
      <c r="U21" s="90" t="s">
        <v>102</v>
      </c>
      <c r="V21" s="83"/>
    </row>
    <row r="22" spans="2:22" ht="43.95" customHeight="1" thickTop="1" x14ac:dyDescent="0.3">
      <c r="B22" s="82"/>
      <c r="C22" s="114" t="str">
        <f>IF(ISBLANK('[2]A RENSEIGNER'!B29),"",'[2]A RENSEIGNER'!B29)</f>
        <v>LUCAS Philippe</v>
      </c>
      <c r="D22" s="115">
        <f>IF(ISBLANK('[2]POULE DE 3 '!E37),"",'[2]POULE DE 3 '!E37)</f>
        <v>41</v>
      </c>
      <c r="E22" s="115"/>
      <c r="F22" s="115">
        <f>IF(ISBLANK('[2]POULE DE 3 '!F37),"",'[2]POULE DE 3 '!F37)</f>
        <v>35</v>
      </c>
      <c r="G22" s="116"/>
      <c r="H22" s="117"/>
      <c r="I22" s="118"/>
      <c r="J22" s="115">
        <f>IF(ISBLANK('[2]POULE DE 3 '!E28),"",'[2]POULE DE 3 '!E28)</f>
        <v>45</v>
      </c>
      <c r="K22" s="115"/>
      <c r="L22" s="119">
        <f>IF(ISBLANK('[2]POULE DE 3 '!F28),"",'[2]POULE DE 3 '!F28)</f>
        <v>19</v>
      </c>
      <c r="M22" s="120">
        <f>IF('[2]POULE DE 3 '!R28=0,"",'[2]POULE DE 3 '!R28)</f>
        <v>86</v>
      </c>
      <c r="N22" s="164">
        <f>IF(ISERROR('[2]POULE DE 3 '!S28),"",'[2]POULE DE 3 '!S28)</f>
        <v>54</v>
      </c>
      <c r="O22" s="165"/>
      <c r="P22" s="121">
        <f>IF(ISERROR('[2]POULE DE 3 '!T28),"",'[2]POULE DE 3 '!T28)</f>
        <v>1.5925925925925926</v>
      </c>
      <c r="Q22" s="166">
        <f>IF(ISERROR('[2]POULE DE 3 '!W28),"",'[2]POULE DE 3 '!W28)</f>
        <v>0</v>
      </c>
      <c r="R22" s="168" t="str">
        <f>IF(ISERROR('[2]POULE DE 3 '!Y28),"",IF(ISBLANK('[2]A RENSEIGNER'!B29),"",IF('[2]POULE DE 3 '!Y28=1,'[2]POULE DE 3 '!Y28&amp;"er",'[2]POULE DE 3 '!Y28&amp;"ème")))</f>
        <v>3ème</v>
      </c>
      <c r="S22" s="169">
        <f>IF(ISERROR('[2]POULE DE 3 '!Z28),"",'[2]POULE DE 3 '!Z28)</f>
        <v>3</v>
      </c>
      <c r="T22" s="169">
        <f>+'[2]POULE DE 3 '!AG28</f>
        <v>0</v>
      </c>
      <c r="U22" s="171">
        <f>IF(ISERROR('[2]POULE DE 3 '!AH28),"",'[2]POULE DE 3 '!AH28)</f>
        <v>3</v>
      </c>
      <c r="V22" s="83"/>
    </row>
    <row r="23" spans="2:22" ht="43.95" customHeight="1" x14ac:dyDescent="0.3">
      <c r="B23" s="82"/>
      <c r="C23" s="122" t="str">
        <f>'[2]A RENSEIGNER'!C29</f>
        <v>R1</v>
      </c>
      <c r="D23" s="123"/>
      <c r="E23" s="123">
        <f>'[2]POULE DE 3 '!J37</f>
        <v>0</v>
      </c>
      <c r="F23" s="123"/>
      <c r="G23" s="124"/>
      <c r="H23" s="125"/>
      <c r="I23" s="126"/>
      <c r="J23" s="123"/>
      <c r="K23" s="123">
        <f>'[2]POULE DE 3 '!J28</f>
        <v>0</v>
      </c>
      <c r="L23" s="127"/>
      <c r="M23" s="173" t="s">
        <v>103</v>
      </c>
      <c r="N23" s="174"/>
      <c r="O23" s="128"/>
      <c r="P23" s="129" t="s">
        <v>104</v>
      </c>
      <c r="Q23" s="166"/>
      <c r="R23" s="169"/>
      <c r="S23" s="169"/>
      <c r="T23" s="169"/>
      <c r="U23" s="171"/>
      <c r="V23" s="83"/>
    </row>
    <row r="24" spans="2:22" ht="43.95" customHeight="1" thickBot="1" x14ac:dyDescent="0.35">
      <c r="B24" s="82"/>
      <c r="C24" s="130" t="str">
        <f>'[2]A RENSEIGNER'!D29</f>
        <v>ABASM</v>
      </c>
      <c r="D24" s="131">
        <f>+'[2]POULE DE 3 '!I37</f>
        <v>1.1714285714285715</v>
      </c>
      <c r="E24" s="132"/>
      <c r="F24" s="132">
        <f>IF(ISBLANK('[2]POULE DE 3 '!G37),"",'[2]POULE DE 3 '!G37)</f>
        <v>6</v>
      </c>
      <c r="G24" s="133"/>
      <c r="H24" s="134"/>
      <c r="I24" s="135"/>
      <c r="J24" s="131">
        <f>+'[2]POULE DE 3 '!I28</f>
        <v>2.3684210526315788</v>
      </c>
      <c r="K24" s="132"/>
      <c r="L24" s="136">
        <f>IF(ISBLANK('[2]POULE DE 3 '!G28),"",'[2]POULE DE 3 '!G28)</f>
        <v>11</v>
      </c>
      <c r="M24" s="175" t="str">
        <f>IF('[2]POULE DE 3 '!U28=0,"",'[2]POULE DE 3 '!U28)</f>
        <v/>
      </c>
      <c r="N24" s="176"/>
      <c r="O24" s="177">
        <f>IF('[2]POULE DE 3 '!V28=0,"",'[2]POULE DE 3 '!V28)</f>
        <v>11</v>
      </c>
      <c r="P24" s="178"/>
      <c r="Q24" s="167"/>
      <c r="R24" s="170"/>
      <c r="S24" s="170"/>
      <c r="T24" s="170"/>
      <c r="U24" s="172"/>
      <c r="V24" s="83"/>
    </row>
    <row r="25" spans="2:22" ht="60.75" customHeight="1" thickTop="1" thickBot="1" x14ac:dyDescent="0.35">
      <c r="B25" s="82"/>
      <c r="C25" s="84" t="s">
        <v>94</v>
      </c>
      <c r="D25" s="196" t="str">
        <f>$D$21</f>
        <v>LEMONIER Thierry</v>
      </c>
      <c r="E25" s="196"/>
      <c r="F25" s="196"/>
      <c r="G25" s="192" t="str">
        <f>$G$21</f>
        <v>LUCAS Philippe</v>
      </c>
      <c r="H25" s="192"/>
      <c r="I25" s="192"/>
      <c r="J25" s="223" t="str">
        <f>$J$21</f>
        <v>DAIRE Eric</v>
      </c>
      <c r="K25" s="223"/>
      <c r="L25" s="224"/>
      <c r="M25" s="137" t="s">
        <v>95</v>
      </c>
      <c r="N25" s="225" t="s">
        <v>96</v>
      </c>
      <c r="O25" s="226"/>
      <c r="P25" s="138" t="s">
        <v>97</v>
      </c>
      <c r="Q25" s="87" t="s">
        <v>98</v>
      </c>
      <c r="R25" s="88" t="s">
        <v>99</v>
      </c>
      <c r="S25" s="89" t="s">
        <v>105</v>
      </c>
      <c r="T25" s="89" t="s">
        <v>101</v>
      </c>
      <c r="U25" s="90" t="s">
        <v>102</v>
      </c>
      <c r="V25" s="83"/>
    </row>
    <row r="26" spans="2:22" ht="46.95" customHeight="1" thickTop="1" x14ac:dyDescent="0.3">
      <c r="B26" s="82"/>
      <c r="C26" s="139" t="str">
        <f>IF(ISBLANK('[2]A RENSEIGNER'!B30),"",'[2]A RENSEIGNER'!B30)</f>
        <v>DAIRE Eric</v>
      </c>
      <c r="D26" s="140">
        <f>IF(ISBLANK('[2]POULE DE 3 '!E46),"",'[2]POULE DE 3 '!E46)</f>
        <v>80</v>
      </c>
      <c r="E26" s="140"/>
      <c r="F26" s="140">
        <f>+'[2]POULE DE 3 '!F46</f>
        <v>29</v>
      </c>
      <c r="G26" s="140">
        <f>IF(ISBLANK('[2]POULE DE 3 '!E29),"",'[2]POULE DE 3 '!E29)</f>
        <v>80</v>
      </c>
      <c r="H26" s="140"/>
      <c r="I26" s="140">
        <f>+'[2]POULE DE 3 '!F29</f>
        <v>19</v>
      </c>
      <c r="J26" s="141"/>
      <c r="K26" s="142"/>
      <c r="L26" s="143"/>
      <c r="M26" s="144">
        <f>IF('[2]POULE DE 3 '!R29=0,"",'[2]POULE DE 3 '!R29)</f>
        <v>160</v>
      </c>
      <c r="N26" s="227">
        <f>IF(ISERROR('[2]POULE DE 3 '!S29),"",'[2]POULE DE 3 '!S29)</f>
        <v>48</v>
      </c>
      <c r="O26" s="228"/>
      <c r="P26" s="145">
        <f>IF(ISERROR('[2]POULE DE 3 '!T29),"",'[2]POULE DE 3 '!T29)</f>
        <v>3.3333333333333335</v>
      </c>
      <c r="Q26" s="229">
        <f>IF(ISERROR('[2]POULE DE 3 '!W29),"",'[2]POULE DE 3 '!W29)</f>
        <v>4</v>
      </c>
      <c r="R26" s="210" t="str">
        <f>IF(ISERROR('[2]POULE DE 3 '!Y29),"",IF(ISBLANK('[2]A RENSEIGNER'!B30),"",IF('[2]POULE DE 3 '!Y29=1,'[2]POULE DE 3 '!Y29&amp;"er",'[2]POULE DE 3 '!Y29&amp;"ème")))</f>
        <v>1er</v>
      </c>
      <c r="S26" s="211">
        <f>IF(ISERROR('[2]POULE DE 3 '!Z29),"",'[2]POULE DE 3 '!Z29)</f>
        <v>8</v>
      </c>
      <c r="T26" s="211">
        <f>+'[2]POULE DE 3 '!AG29</f>
        <v>3</v>
      </c>
      <c r="U26" s="213">
        <f>IF(ISERROR('[2]POULE DE 3 '!AH29),"",'[2]POULE DE 3 '!AH29)</f>
        <v>11</v>
      </c>
      <c r="V26" s="83"/>
    </row>
    <row r="27" spans="2:22" ht="46.95" customHeight="1" x14ac:dyDescent="0.3">
      <c r="B27" s="82"/>
      <c r="C27" s="146" t="str">
        <f>'[2]A RENSEIGNER'!C30</f>
        <v>R1</v>
      </c>
      <c r="D27" s="147"/>
      <c r="E27" s="147">
        <f>'[2]POULE DE 3 '!J46</f>
        <v>2</v>
      </c>
      <c r="F27" s="147"/>
      <c r="G27" s="147"/>
      <c r="H27" s="147">
        <f>'[2]POULE DE 3 '!J29</f>
        <v>2</v>
      </c>
      <c r="I27" s="147"/>
      <c r="J27" s="148"/>
      <c r="K27" s="149"/>
      <c r="L27" s="150"/>
      <c r="M27" s="215" t="s">
        <v>103</v>
      </c>
      <c r="N27" s="216"/>
      <c r="O27" s="217" t="s">
        <v>104</v>
      </c>
      <c r="P27" s="218"/>
      <c r="Q27" s="229"/>
      <c r="R27" s="211"/>
      <c r="S27" s="211"/>
      <c r="T27" s="211"/>
      <c r="U27" s="213"/>
      <c r="V27" s="83"/>
    </row>
    <row r="28" spans="2:22" ht="46.95" customHeight="1" thickBot="1" x14ac:dyDescent="0.35">
      <c r="B28" s="82"/>
      <c r="C28" s="151" t="str">
        <f>'[2]A RENSEIGNER'!D30</f>
        <v>ABASM</v>
      </c>
      <c r="D28" s="152">
        <f>+'[2]POULE DE 3 '!I46</f>
        <v>2.7586206896551726</v>
      </c>
      <c r="E28" s="153"/>
      <c r="F28" s="153">
        <f>IF(ISBLANK('[2]POULE DE 3 '!G46),"",'[2]POULE DE 3 '!G46)</f>
        <v>21</v>
      </c>
      <c r="G28" s="152">
        <f>+'[2]POULE DE 3 '!I29</f>
        <v>4.2105263157894735</v>
      </c>
      <c r="H28" s="153"/>
      <c r="I28" s="153">
        <f>IF(ISBLANK('[2]POULE DE 3 '!G29),"",'[2]POULE DE 3 '!G29)</f>
        <v>27</v>
      </c>
      <c r="J28" s="154"/>
      <c r="K28" s="155"/>
      <c r="L28" s="156"/>
      <c r="M28" s="219">
        <f>IF('[2]POULE DE 3 '!U29=0,"",'[2]POULE DE 3 '!U29)</f>
        <v>4.2105263157894735</v>
      </c>
      <c r="N28" s="220"/>
      <c r="O28" s="221">
        <f>IF('[2]POULE DE 3 '!V29=0,"",'[2]POULE DE 3 '!V29)</f>
        <v>27</v>
      </c>
      <c r="P28" s="222"/>
      <c r="Q28" s="230"/>
      <c r="R28" s="212"/>
      <c r="S28" s="212"/>
      <c r="T28" s="212"/>
      <c r="U28" s="214"/>
      <c r="V28" s="83"/>
    </row>
    <row r="29" spans="2:22" ht="16.2" thickTop="1" x14ac:dyDescent="0.3">
      <c r="B29" s="82"/>
      <c r="C29" s="3"/>
      <c r="D29" s="66"/>
      <c r="E29" s="66"/>
      <c r="F29" s="66"/>
      <c r="G29" s="66"/>
      <c r="H29" s="66"/>
      <c r="I29" s="66"/>
      <c r="J29" s="66"/>
      <c r="K29" s="66"/>
      <c r="L29" s="66"/>
      <c r="M29" s="3"/>
      <c r="N29" s="3"/>
      <c r="O29" s="3"/>
      <c r="P29" s="1"/>
      <c r="Q29" s="1"/>
      <c r="R29" s="1"/>
      <c r="S29" s="1"/>
      <c r="T29" s="1"/>
      <c r="U29" s="1"/>
      <c r="V29" s="83"/>
    </row>
    <row r="30" spans="2:22" ht="16.2" thickBot="1" x14ac:dyDescent="0.35">
      <c r="B30" s="157"/>
      <c r="C30" s="158"/>
      <c r="D30" s="159"/>
      <c r="E30" s="159"/>
      <c r="F30" s="159"/>
      <c r="G30" s="159"/>
      <c r="H30" s="159"/>
      <c r="I30" s="159"/>
      <c r="J30" s="159"/>
      <c r="K30" s="159"/>
      <c r="L30" s="159"/>
      <c r="M30" s="158"/>
      <c r="N30" s="158"/>
      <c r="O30" s="158"/>
      <c r="P30" s="160"/>
      <c r="Q30" s="160"/>
      <c r="R30" s="160"/>
      <c r="S30" s="160"/>
      <c r="T30" s="160"/>
      <c r="U30" s="160"/>
      <c r="V30" s="161"/>
    </row>
    <row r="31" spans="2:22" ht="16.2" thickTop="1" x14ac:dyDescent="0.3"/>
  </sheetData>
  <sheetProtection algorithmName="SHA-512" hashValue="PKyzEL+67K6BLdbnZAHkbFl/LLaXE8WNNXX4b56ztrAOfyw+dTiOFzMHt+1D2YPV/wes72wOE8/nEvwCKSfSLg==" saltValue="ykD5RihNQ78uRK2FWEPsqg==" spinCount="100000"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C22D-520C-4D9B-AB94-86BFC3011B84}">
  <sheetPr>
    <tabColor theme="3" tint="0.39997558519241921"/>
    <pageSetUpPr fitToPage="1"/>
  </sheetPr>
  <dimension ref="B1:V31"/>
  <sheetViews>
    <sheetView showGridLines="0" zoomScale="55" zoomScaleNormal="55" workbookViewId="0">
      <selection activeCell="C7" sqref="C7:U7"/>
    </sheetView>
  </sheetViews>
  <sheetFormatPr baseColWidth="10" defaultRowHeight="15.6" x14ac:dyDescent="0.3"/>
  <cols>
    <col min="1" max="1" width="11.5546875" style="67"/>
    <col min="2" max="2" width="5.21875" style="67" customWidth="1"/>
    <col min="3" max="3" width="29.44140625" style="67" customWidth="1"/>
    <col min="4" max="4" width="12.109375" style="67" customWidth="1"/>
    <col min="5" max="6" width="9.109375" style="67" customWidth="1"/>
    <col min="7" max="7" width="11.6640625" style="67" customWidth="1"/>
    <col min="8" max="8" width="9.44140625" style="67" customWidth="1"/>
    <col min="9" max="9" width="9.109375" style="67" customWidth="1"/>
    <col min="10" max="10" width="11.21875" style="67" customWidth="1"/>
    <col min="11" max="12" width="9.109375" style="67" customWidth="1"/>
    <col min="13" max="13" width="15.21875" style="67" customWidth="1"/>
    <col min="14" max="15" width="10" style="67" customWidth="1"/>
    <col min="16" max="16" width="20.77734375" style="67" customWidth="1"/>
    <col min="17" max="17" width="17.44140625" style="67" customWidth="1"/>
    <col min="18" max="18" width="14.44140625" style="67" customWidth="1"/>
    <col min="19" max="19" width="19.44140625" style="67" customWidth="1"/>
    <col min="20" max="20" width="15.77734375" style="67" customWidth="1"/>
    <col min="21" max="21" width="14.44140625" style="67" customWidth="1"/>
    <col min="22" max="22" width="6.109375" style="67" customWidth="1"/>
    <col min="23" max="16384" width="11.5546875" style="67"/>
  </cols>
  <sheetData>
    <row r="1" spans="2:22" ht="70.95" customHeight="1" thickBot="1" x14ac:dyDescent="0.35">
      <c r="B1" s="1"/>
      <c r="C1" s="3"/>
      <c r="D1" s="66"/>
      <c r="E1" s="66"/>
      <c r="F1" s="66"/>
      <c r="G1" s="66"/>
      <c r="H1" s="66"/>
      <c r="I1" s="66"/>
      <c r="J1" s="66"/>
      <c r="K1" s="66"/>
      <c r="L1" s="66"/>
      <c r="M1" s="3"/>
      <c r="N1" s="3"/>
      <c r="O1" s="3"/>
      <c r="P1" s="1"/>
      <c r="Q1" s="1"/>
      <c r="R1" s="1"/>
      <c r="S1" s="1"/>
      <c r="T1" s="1"/>
      <c r="U1" s="1"/>
      <c r="V1" s="1"/>
    </row>
    <row r="2" spans="2:22" ht="16.2" thickTop="1" x14ac:dyDescent="0.3">
      <c r="B2" s="68"/>
      <c r="C2" s="69"/>
      <c r="D2" s="70"/>
      <c r="E2" s="70"/>
      <c r="F2" s="70"/>
      <c r="G2" s="70"/>
      <c r="H2" s="70"/>
      <c r="I2" s="70"/>
      <c r="J2" s="70"/>
      <c r="K2" s="70"/>
      <c r="L2" s="70"/>
      <c r="M2" s="69"/>
      <c r="N2" s="69"/>
      <c r="O2" s="69"/>
      <c r="P2" s="71"/>
      <c r="Q2" s="71"/>
      <c r="R2" s="71"/>
      <c r="S2" s="71"/>
      <c r="T2" s="71"/>
      <c r="U2" s="71"/>
      <c r="V2" s="72"/>
    </row>
    <row r="3" spans="2:22" ht="36.6" x14ac:dyDescent="0.5">
      <c r="B3" s="73"/>
      <c r="C3" s="209">
        <f>'[6]A RENSEIGNER'!$C$11</f>
        <v>44892</v>
      </c>
      <c r="D3" s="209"/>
      <c r="E3" s="209"/>
      <c r="F3" s="209"/>
      <c r="G3" s="209"/>
      <c r="H3" s="209"/>
      <c r="I3" s="209"/>
      <c r="J3" s="209"/>
      <c r="K3" s="209"/>
      <c r="L3" s="209"/>
      <c r="M3" s="209"/>
      <c r="N3" s="209"/>
      <c r="O3" s="209"/>
      <c r="P3" s="209"/>
      <c r="Q3" s="209"/>
      <c r="R3" s="209"/>
      <c r="S3" s="209"/>
      <c r="T3" s="209"/>
      <c r="U3" s="209"/>
      <c r="V3" s="74"/>
    </row>
    <row r="4" spans="2:22" ht="31.2" x14ac:dyDescent="0.6">
      <c r="B4" s="73"/>
      <c r="C4" s="75"/>
      <c r="D4" s="76"/>
      <c r="E4" s="76"/>
      <c r="F4" s="76"/>
      <c r="G4" s="76"/>
      <c r="H4" s="76"/>
      <c r="I4" s="76"/>
      <c r="J4" s="76"/>
      <c r="K4" s="76"/>
      <c r="L4" s="76"/>
      <c r="M4" s="75"/>
      <c r="N4" s="75"/>
      <c r="O4" s="75"/>
      <c r="P4" s="77"/>
      <c r="Q4" s="77"/>
      <c r="R4" s="77"/>
      <c r="S4" s="77"/>
      <c r="T4" s="78"/>
      <c r="U4" s="78"/>
      <c r="V4" s="74"/>
    </row>
    <row r="5" spans="2:22" ht="36.6" x14ac:dyDescent="0.5">
      <c r="B5" s="73"/>
      <c r="C5" s="195" t="str">
        <f>'[6]A RENSEIGNER'!$C$12</f>
        <v>ABASM</v>
      </c>
      <c r="D5" s="195"/>
      <c r="E5" s="195"/>
      <c r="F5" s="195"/>
      <c r="G5" s="195"/>
      <c r="H5" s="195"/>
      <c r="I5" s="195"/>
      <c r="J5" s="195"/>
      <c r="K5" s="195"/>
      <c r="L5" s="195"/>
      <c r="M5" s="195"/>
      <c r="N5" s="195"/>
      <c r="O5" s="195"/>
      <c r="P5" s="195"/>
      <c r="Q5" s="195"/>
      <c r="R5" s="195"/>
      <c r="S5" s="195"/>
      <c r="T5" s="195"/>
      <c r="U5" s="195"/>
      <c r="V5" s="74"/>
    </row>
    <row r="6" spans="2:22" ht="31.2" x14ac:dyDescent="0.6">
      <c r="B6" s="73"/>
      <c r="C6" s="75"/>
      <c r="D6" s="76"/>
      <c r="E6" s="76"/>
      <c r="F6" s="76"/>
      <c r="G6" s="76"/>
      <c r="H6" s="76"/>
      <c r="I6" s="76"/>
      <c r="J6" s="76"/>
      <c r="K6" s="76"/>
      <c r="L6" s="76"/>
      <c r="M6" s="75"/>
      <c r="N6" s="75"/>
      <c r="O6" s="75"/>
      <c r="P6" s="77"/>
      <c r="Q6" s="77"/>
      <c r="R6" s="77"/>
      <c r="S6" s="77"/>
      <c r="T6" s="78"/>
      <c r="U6" s="78"/>
      <c r="V6" s="74"/>
    </row>
    <row r="7" spans="2:22" ht="36.6" x14ac:dyDescent="0.5">
      <c r="B7" s="73"/>
      <c r="C7" s="195" t="str">
        <f>"MODE DE JEU"&amp;"  "&amp;'[6]A RENSEIGNER'!$C$16</f>
        <v>MODE DE JEU  CADRE</v>
      </c>
      <c r="D7" s="195"/>
      <c r="E7" s="195"/>
      <c r="F7" s="195"/>
      <c r="G7" s="195"/>
      <c r="H7" s="195"/>
      <c r="I7" s="195"/>
      <c r="J7" s="195"/>
      <c r="K7" s="195"/>
      <c r="L7" s="195"/>
      <c r="M7" s="195"/>
      <c r="N7" s="195"/>
      <c r="O7" s="195"/>
      <c r="P7" s="195"/>
      <c r="Q7" s="195"/>
      <c r="R7" s="195"/>
      <c r="S7" s="195"/>
      <c r="T7" s="195"/>
      <c r="U7" s="195"/>
      <c r="V7" s="74"/>
    </row>
    <row r="8" spans="2:22" ht="31.2" x14ac:dyDescent="0.6">
      <c r="B8" s="73"/>
      <c r="C8" s="75"/>
      <c r="D8" s="75"/>
      <c r="E8" s="75"/>
      <c r="F8" s="75"/>
      <c r="G8" s="75"/>
      <c r="H8" s="75"/>
      <c r="I8" s="75"/>
      <c r="J8" s="75"/>
      <c r="K8" s="75"/>
      <c r="L8" s="75"/>
      <c r="M8" s="75"/>
      <c r="N8" s="75"/>
      <c r="O8" s="75"/>
      <c r="P8" s="75"/>
      <c r="Q8" s="75"/>
      <c r="R8" s="75"/>
      <c r="S8" s="77"/>
      <c r="T8" s="78"/>
      <c r="U8" s="78"/>
      <c r="V8" s="74"/>
    </row>
    <row r="9" spans="2:22" ht="36.6" x14ac:dyDescent="0.5">
      <c r="B9" s="73"/>
      <c r="C9" s="195" t="str">
        <f>"CATEGORIE"&amp;"  "&amp;'[6]A RENSEIGNER'!$C$17</f>
        <v>CATEGORIE  R1</v>
      </c>
      <c r="D9" s="195"/>
      <c r="E9" s="195"/>
      <c r="F9" s="195"/>
      <c r="G9" s="195"/>
      <c r="H9" s="195"/>
      <c r="I9" s="195"/>
      <c r="J9" s="195"/>
      <c r="K9" s="195"/>
      <c r="L9" s="195"/>
      <c r="M9" s="195"/>
      <c r="N9" s="195"/>
      <c r="O9" s="195"/>
      <c r="P9" s="195"/>
      <c r="Q9" s="195"/>
      <c r="R9" s="195"/>
      <c r="S9" s="195"/>
      <c r="T9" s="195"/>
      <c r="U9" s="195"/>
      <c r="V9" s="79"/>
    </row>
    <row r="10" spans="2:22" ht="31.2" x14ac:dyDescent="0.3">
      <c r="B10" s="80"/>
      <c r="C10" s="75"/>
      <c r="D10" s="75"/>
      <c r="E10" s="75"/>
      <c r="F10" s="75"/>
      <c r="G10" s="75"/>
      <c r="H10" s="75"/>
      <c r="I10" s="75"/>
      <c r="J10" s="75"/>
      <c r="K10" s="75"/>
      <c r="L10" s="75"/>
      <c r="M10" s="75"/>
      <c r="N10" s="75"/>
      <c r="O10" s="75"/>
      <c r="P10" s="75"/>
      <c r="Q10" s="75"/>
      <c r="R10" s="75"/>
      <c r="S10" s="75"/>
      <c r="T10" s="81"/>
      <c r="U10" s="81"/>
      <c r="V10" s="79"/>
    </row>
    <row r="11" spans="2:22" ht="36.6" x14ac:dyDescent="0.5">
      <c r="B11" s="73"/>
      <c r="C11" s="195" t="str">
        <f>"TOURNOI N°"&amp;"  "&amp;'[6]A RENSEIGNER'!$C$14</f>
        <v>TOURNOI N°  1</v>
      </c>
      <c r="D11" s="195"/>
      <c r="E11" s="195"/>
      <c r="F11" s="195"/>
      <c r="G11" s="195"/>
      <c r="H11" s="195"/>
      <c r="I11" s="195"/>
      <c r="J11" s="195"/>
      <c r="K11" s="195"/>
      <c r="L11" s="195"/>
      <c r="M11" s="195"/>
      <c r="N11" s="195"/>
      <c r="O11" s="195"/>
      <c r="P11" s="195"/>
      <c r="Q11" s="195"/>
      <c r="R11" s="195"/>
      <c r="S11" s="195"/>
      <c r="T11" s="195"/>
      <c r="U11" s="195"/>
      <c r="V11" s="74"/>
    </row>
    <row r="12" spans="2:22" ht="31.2" x14ac:dyDescent="0.6">
      <c r="B12" s="73"/>
      <c r="C12" s="75"/>
      <c r="D12" s="76"/>
      <c r="E12" s="76"/>
      <c r="F12" s="76"/>
      <c r="G12" s="76"/>
      <c r="H12" s="76"/>
      <c r="I12" s="76"/>
      <c r="J12" s="76"/>
      <c r="K12" s="76"/>
      <c r="L12" s="76"/>
      <c r="M12" s="75"/>
      <c r="N12" s="75"/>
      <c r="O12" s="75"/>
      <c r="P12" s="77"/>
      <c r="Q12" s="77"/>
      <c r="R12" s="77"/>
      <c r="S12" s="77"/>
      <c r="T12" s="78"/>
      <c r="U12" s="78"/>
      <c r="V12" s="74"/>
    </row>
    <row r="13" spans="2:22" ht="36.6" x14ac:dyDescent="0.5">
      <c r="B13" s="73"/>
      <c r="C13" s="195" t="str">
        <f>"POULE n°"&amp;"  "&amp;'[6]A RENSEIGNER'!$C$15</f>
        <v>POULE n°  1</v>
      </c>
      <c r="D13" s="195"/>
      <c r="E13" s="195"/>
      <c r="F13" s="195"/>
      <c r="G13" s="195"/>
      <c r="H13" s="195"/>
      <c r="I13" s="195"/>
      <c r="J13" s="195"/>
      <c r="K13" s="195"/>
      <c r="L13" s="195"/>
      <c r="M13" s="195"/>
      <c r="N13" s="195"/>
      <c r="O13" s="195"/>
      <c r="P13" s="195"/>
      <c r="Q13" s="195"/>
      <c r="R13" s="195"/>
      <c r="S13" s="195"/>
      <c r="T13" s="195"/>
      <c r="U13" s="195"/>
      <c r="V13" s="74"/>
    </row>
    <row r="14" spans="2:22" ht="31.2" x14ac:dyDescent="0.6">
      <c r="B14" s="73"/>
      <c r="C14" s="75"/>
      <c r="D14" s="75"/>
      <c r="E14" s="75"/>
      <c r="F14" s="75"/>
      <c r="G14" s="75"/>
      <c r="H14" s="75"/>
      <c r="I14" s="75"/>
      <c r="J14" s="75"/>
      <c r="K14" s="75"/>
      <c r="L14" s="75"/>
      <c r="M14" s="75"/>
      <c r="N14" s="75"/>
      <c r="O14" s="75"/>
      <c r="P14" s="75"/>
      <c r="Q14" s="75"/>
      <c r="R14" s="75"/>
      <c r="S14" s="77"/>
      <c r="T14" s="78"/>
      <c r="U14" s="78"/>
      <c r="V14" s="74"/>
    </row>
    <row r="15" spans="2:22" ht="36.6" x14ac:dyDescent="0.5">
      <c r="B15" s="73"/>
      <c r="C15" s="195" t="s">
        <v>93</v>
      </c>
      <c r="D15" s="195"/>
      <c r="E15" s="195"/>
      <c r="F15" s="195"/>
      <c r="G15" s="195"/>
      <c r="H15" s="195"/>
      <c r="I15" s="195"/>
      <c r="J15" s="195"/>
      <c r="K15" s="195"/>
      <c r="L15" s="195"/>
      <c r="M15" s="195"/>
      <c r="N15" s="195"/>
      <c r="O15" s="195"/>
      <c r="P15" s="195"/>
      <c r="Q15" s="195"/>
      <c r="R15" s="195"/>
      <c r="S15" s="195"/>
      <c r="T15" s="195"/>
      <c r="U15" s="195"/>
      <c r="V15" s="74"/>
    </row>
    <row r="16" spans="2:22" ht="16.2" thickBot="1" x14ac:dyDescent="0.35">
      <c r="B16" s="82"/>
      <c r="C16" s="3"/>
      <c r="D16" s="66"/>
      <c r="E16" s="66"/>
      <c r="F16" s="66"/>
      <c r="G16" s="66"/>
      <c r="H16" s="66"/>
      <c r="I16" s="66"/>
      <c r="J16" s="66"/>
      <c r="K16" s="66"/>
      <c r="L16" s="66"/>
      <c r="M16" s="3"/>
      <c r="N16" s="3"/>
      <c r="O16" s="3"/>
      <c r="P16" s="1"/>
      <c r="Q16" s="1"/>
      <c r="R16" s="1"/>
      <c r="S16" s="1"/>
      <c r="T16" s="1"/>
      <c r="U16" s="1"/>
      <c r="V16" s="83"/>
    </row>
    <row r="17" spans="2:22" ht="60.75" customHeight="1" thickTop="1" thickBot="1" x14ac:dyDescent="0.35">
      <c r="B17" s="82"/>
      <c r="C17" s="84" t="s">
        <v>94</v>
      </c>
      <c r="D17" s="196" t="str">
        <f>C18</f>
        <v>LABOUREAU Véronique</v>
      </c>
      <c r="E17" s="196"/>
      <c r="F17" s="196"/>
      <c r="G17" s="192" t="str">
        <f>C22</f>
        <v>KEREBEL Eric</v>
      </c>
      <c r="H17" s="192"/>
      <c r="I17" s="192"/>
      <c r="J17" s="223" t="str">
        <f>C26</f>
        <v>RAOULT Pierre-Jean</v>
      </c>
      <c r="K17" s="223"/>
      <c r="L17" s="224"/>
      <c r="M17" s="85" t="s">
        <v>95</v>
      </c>
      <c r="N17" s="200" t="s">
        <v>96</v>
      </c>
      <c r="O17" s="201"/>
      <c r="P17" s="86" t="s">
        <v>97</v>
      </c>
      <c r="Q17" s="87" t="s">
        <v>98</v>
      </c>
      <c r="R17" s="88" t="s">
        <v>99</v>
      </c>
      <c r="S17" s="89" t="s">
        <v>100</v>
      </c>
      <c r="T17" s="89" t="s">
        <v>101</v>
      </c>
      <c r="U17" s="90" t="s">
        <v>102</v>
      </c>
      <c r="V17" s="83"/>
    </row>
    <row r="18" spans="2:22" ht="45" customHeight="1" thickTop="1" x14ac:dyDescent="0.3">
      <c r="B18" s="82"/>
      <c r="C18" s="91" t="str">
        <f>IF(ISBLANK('[6]A RENSEIGNER'!B28),"",'[6]A RENSEIGNER'!B28)</f>
        <v>LABOUREAU Véronique</v>
      </c>
      <c r="D18" s="92"/>
      <c r="E18" s="93"/>
      <c r="F18" s="94"/>
      <c r="G18" s="95">
        <f>IF(ISBLANK('[6]POULE DE 3 '!E36),"",'[6]POULE DE 3 '!E36)</f>
        <v>49</v>
      </c>
      <c r="H18" s="95"/>
      <c r="I18" s="95">
        <f>IF(ISBLANK('[6]POULE DE 3 '!F36),"",'[6]POULE DE 3 '!F36)</f>
        <v>35</v>
      </c>
      <c r="J18" s="95">
        <f>IF(ISBLANK('[6]POULE DE 3 '!E44),"",'[6]POULE DE 3 '!E44)</f>
        <v>61</v>
      </c>
      <c r="K18" s="95"/>
      <c r="L18" s="96">
        <f>IF(ISBLANK('[6]POULE DE 3 '!F44),"",'[6]POULE DE 3 '!F44)</f>
        <v>30</v>
      </c>
      <c r="M18" s="97">
        <f>IF('[6]POULE DE 3 '!R27=0,"",'[6]POULE DE 3 '!R27)</f>
        <v>110</v>
      </c>
      <c r="N18" s="202">
        <f>IF('[6]POULE DE 3 '!S27=0,"",'[6]POULE DE 3 '!S27)</f>
        <v>65</v>
      </c>
      <c r="O18" s="203"/>
      <c r="P18" s="98">
        <f>IF(ISERROR('[6]POULE DE 3 '!T27),"",'[6]POULE DE 3 '!T27)</f>
        <v>1.6923076923076923</v>
      </c>
      <c r="Q18" s="204">
        <f>IF(ISERROR('[6]POULE DE 3 '!W27),"",'[6]POULE DE 3 '!W27)</f>
        <v>0</v>
      </c>
      <c r="R18" s="206" t="str">
        <f>IF(ISERROR('[6]POULE DE 3 '!Y27),"",IF(ISBLANK('[6]A RENSEIGNER'!B28),"",IF('[6]POULE DE 3 '!Y27=1,'[6]POULE DE 3 '!Y27&amp;"er",'[6]POULE DE 3 '!Y27&amp;"ème")))</f>
        <v>3ème</v>
      </c>
      <c r="S18" s="207">
        <f>IF(ISERROR('[6]POULE DE 3 '!Z27),"",'[6]POULE DE 3 '!Z27)</f>
        <v>3</v>
      </c>
      <c r="T18" s="207">
        <f>IF(ISBLANK(C18),"",'[6]POULE DE 3 '!AG27)</f>
        <v>0</v>
      </c>
      <c r="U18" s="179">
        <f>IF(ISERROR('[6]POULE DE 3 '!AH27),"",'[6]POULE DE 3 '!AH27)</f>
        <v>3</v>
      </c>
      <c r="V18" s="83"/>
    </row>
    <row r="19" spans="2:22" ht="45" customHeight="1" x14ac:dyDescent="0.3">
      <c r="B19" s="82"/>
      <c r="C19" s="99" t="str">
        <f>'[6]A RENSEIGNER'!C28</f>
        <v>R1</v>
      </c>
      <c r="D19" s="100"/>
      <c r="E19" s="101"/>
      <c r="F19" s="102"/>
      <c r="G19" s="103"/>
      <c r="H19" s="103">
        <f>'[6]POULE DE 3 '!J36</f>
        <v>0</v>
      </c>
      <c r="I19" s="103"/>
      <c r="J19" s="103"/>
      <c r="K19" s="103">
        <f>'[6]POULE DE 3 '!J44</f>
        <v>0</v>
      </c>
      <c r="L19" s="104"/>
      <c r="M19" s="181" t="s">
        <v>103</v>
      </c>
      <c r="N19" s="182"/>
      <c r="O19" s="183" t="s">
        <v>104</v>
      </c>
      <c r="P19" s="184"/>
      <c r="Q19" s="204"/>
      <c r="R19" s="207"/>
      <c r="S19" s="207"/>
      <c r="T19" s="207"/>
      <c r="U19" s="179"/>
      <c r="V19" s="83"/>
    </row>
    <row r="20" spans="2:22" ht="45" customHeight="1" thickBot="1" x14ac:dyDescent="0.35">
      <c r="B20" s="82"/>
      <c r="C20" s="105" t="str">
        <f>'[6]A RENSEIGNER'!D28</f>
        <v>ABMA</v>
      </c>
      <c r="D20" s="106"/>
      <c r="E20" s="107"/>
      <c r="F20" s="108"/>
      <c r="G20" s="109">
        <f>+'[6]POULE DE 3 '!I36</f>
        <v>1.4</v>
      </c>
      <c r="H20" s="110"/>
      <c r="I20" s="110">
        <f>IF(ISBLANK('[6]POULE DE 3 '!G36),"",'[6]POULE DE 3 '!G36)</f>
        <v>5</v>
      </c>
      <c r="J20" s="109">
        <f>+'[6]POULE DE 3 '!I44</f>
        <v>2.0333333333333332</v>
      </c>
      <c r="K20" s="110"/>
      <c r="L20" s="111">
        <f>IF(ISBLANK('[6]POULE DE 3 '!G44),"",'[6]POULE DE 3 '!G44)</f>
        <v>9</v>
      </c>
      <c r="M20" s="185" t="str">
        <f>IF('[6]POULE DE 3 '!U27=0,"",'[6]POULE DE 3 '!U27)</f>
        <v/>
      </c>
      <c r="N20" s="186"/>
      <c r="O20" s="187">
        <f>IF('[6]POULE DE 3 '!V27=0,"",'[6]POULE DE 3 '!V27)</f>
        <v>9</v>
      </c>
      <c r="P20" s="188"/>
      <c r="Q20" s="205"/>
      <c r="R20" s="208"/>
      <c r="S20" s="208"/>
      <c r="T20" s="208"/>
      <c r="U20" s="180"/>
      <c r="V20" s="83"/>
    </row>
    <row r="21" spans="2:22" ht="60.75" customHeight="1" thickTop="1" thickBot="1" x14ac:dyDescent="0.35">
      <c r="B21" s="82"/>
      <c r="C21" s="84" t="s">
        <v>94</v>
      </c>
      <c r="D21" s="196" t="str">
        <f>D17</f>
        <v>LABOUREAU Véronique</v>
      </c>
      <c r="E21" s="196"/>
      <c r="F21" s="196"/>
      <c r="G21" s="192" t="str">
        <f>G17</f>
        <v>KEREBEL Eric</v>
      </c>
      <c r="H21" s="192"/>
      <c r="I21" s="192"/>
      <c r="J21" s="223" t="str">
        <f>J17</f>
        <v>RAOULT Pierre-Jean</v>
      </c>
      <c r="K21" s="223"/>
      <c r="L21" s="224"/>
      <c r="M21" s="112" t="s">
        <v>95</v>
      </c>
      <c r="N21" s="193" t="s">
        <v>96</v>
      </c>
      <c r="O21" s="194"/>
      <c r="P21" s="113" t="s">
        <v>97</v>
      </c>
      <c r="Q21" s="87" t="s">
        <v>98</v>
      </c>
      <c r="R21" s="88" t="s">
        <v>99</v>
      </c>
      <c r="S21" s="89" t="s">
        <v>105</v>
      </c>
      <c r="T21" s="89" t="s">
        <v>101</v>
      </c>
      <c r="U21" s="90" t="s">
        <v>102</v>
      </c>
      <c r="V21" s="83"/>
    </row>
    <row r="22" spans="2:22" ht="43.95" customHeight="1" thickTop="1" x14ac:dyDescent="0.3">
      <c r="B22" s="82"/>
      <c r="C22" s="114" t="str">
        <f>IF(ISBLANK('[6]A RENSEIGNER'!B29),"",'[6]A RENSEIGNER'!B29)</f>
        <v>KEREBEL Eric</v>
      </c>
      <c r="D22" s="115">
        <f>IF(ISBLANK('[6]POULE DE 3 '!E37),"",'[6]POULE DE 3 '!E37)</f>
        <v>68</v>
      </c>
      <c r="E22" s="115"/>
      <c r="F22" s="115">
        <f>IF(ISBLANK('[6]POULE DE 3 '!F37),"",'[6]POULE DE 3 '!F37)</f>
        <v>35</v>
      </c>
      <c r="G22" s="116"/>
      <c r="H22" s="117"/>
      <c r="I22" s="118"/>
      <c r="J22" s="115">
        <f>IF(ISBLANK('[6]POULE DE 3 '!E28),"",'[6]POULE DE 3 '!E28)</f>
        <v>55</v>
      </c>
      <c r="K22" s="115"/>
      <c r="L22" s="119">
        <f>IF(ISBLANK('[6]POULE DE 3 '!F28),"",'[6]POULE DE 3 '!F28)</f>
        <v>35</v>
      </c>
      <c r="M22" s="120">
        <f>IF('[6]POULE DE 3 '!R28=0,"",'[6]POULE DE 3 '!R28)</f>
        <v>123</v>
      </c>
      <c r="N22" s="164">
        <f>IF(ISERROR('[6]POULE DE 3 '!S28),"",'[6]POULE DE 3 '!S28)</f>
        <v>70</v>
      </c>
      <c r="O22" s="165"/>
      <c r="P22" s="121">
        <f>IF(ISERROR('[6]POULE DE 3 '!T28),"",'[6]POULE DE 3 '!T28)</f>
        <v>1.7571428571428571</v>
      </c>
      <c r="Q22" s="166">
        <f>IF(ISERROR('[6]POULE DE 3 '!W28),"",'[6]POULE DE 3 '!W28)</f>
        <v>2</v>
      </c>
      <c r="R22" s="168" t="str">
        <f>IF(ISERROR('[6]POULE DE 3 '!Y28),"",IF(ISBLANK('[6]A RENSEIGNER'!B29),"",IF('[6]POULE DE 3 '!Y28=1,'[6]POULE DE 3 '!Y28&amp;"er",'[6]POULE DE 3 '!Y28&amp;"ème")))</f>
        <v>2ème</v>
      </c>
      <c r="S22" s="169">
        <f>IF(ISERROR('[6]POULE DE 3 '!Z28),"",'[6]POULE DE 3 '!Z28)</f>
        <v>5</v>
      </c>
      <c r="T22" s="169">
        <f>+'[6]POULE DE 3 '!AG28</f>
        <v>1</v>
      </c>
      <c r="U22" s="171">
        <f>IF(ISERROR('[6]POULE DE 3 '!AH28),"",'[6]POULE DE 3 '!AH28)</f>
        <v>6</v>
      </c>
      <c r="V22" s="83"/>
    </row>
    <row r="23" spans="2:22" ht="43.95" customHeight="1" x14ac:dyDescent="0.3">
      <c r="B23" s="82"/>
      <c r="C23" s="122" t="str">
        <f>'[6]A RENSEIGNER'!C29</f>
        <v>R1</v>
      </c>
      <c r="D23" s="123"/>
      <c r="E23" s="123">
        <f>'[6]POULE DE 3 '!J37</f>
        <v>2</v>
      </c>
      <c r="F23" s="123"/>
      <c r="G23" s="124"/>
      <c r="H23" s="125"/>
      <c r="I23" s="126"/>
      <c r="J23" s="123"/>
      <c r="K23" s="123">
        <f>'[6]POULE DE 3 '!J28</f>
        <v>0</v>
      </c>
      <c r="L23" s="127"/>
      <c r="M23" s="173" t="s">
        <v>103</v>
      </c>
      <c r="N23" s="174"/>
      <c r="O23" s="128"/>
      <c r="P23" s="129" t="s">
        <v>104</v>
      </c>
      <c r="Q23" s="166"/>
      <c r="R23" s="169"/>
      <c r="S23" s="169"/>
      <c r="T23" s="169"/>
      <c r="U23" s="171"/>
      <c r="V23" s="83"/>
    </row>
    <row r="24" spans="2:22" ht="43.95" customHeight="1" thickBot="1" x14ac:dyDescent="0.35">
      <c r="B24" s="82"/>
      <c r="C24" s="130" t="str">
        <f>'[6]A RENSEIGNER'!D29</f>
        <v>ABASM</v>
      </c>
      <c r="D24" s="131">
        <f>+'[6]POULE DE 3 '!I37</f>
        <v>1.9428571428571428</v>
      </c>
      <c r="E24" s="132"/>
      <c r="F24" s="132">
        <f>IF(ISBLANK('[6]POULE DE 3 '!G37),"",'[6]POULE DE 3 '!G37)</f>
        <v>12</v>
      </c>
      <c r="G24" s="133"/>
      <c r="H24" s="134"/>
      <c r="I24" s="135"/>
      <c r="J24" s="131">
        <f>+'[6]POULE DE 3 '!I28</f>
        <v>1.5714285714285714</v>
      </c>
      <c r="K24" s="132"/>
      <c r="L24" s="136">
        <f>IF(ISBLANK('[6]POULE DE 3 '!G28),"",'[6]POULE DE 3 '!G28)</f>
        <v>10</v>
      </c>
      <c r="M24" s="175">
        <f>IF('[6]POULE DE 3 '!U28=0,"",'[6]POULE DE 3 '!U28)</f>
        <v>1.9428571428571428</v>
      </c>
      <c r="N24" s="176"/>
      <c r="O24" s="177">
        <f>IF('[6]POULE DE 3 '!V28=0,"",'[6]POULE DE 3 '!V28)</f>
        <v>12</v>
      </c>
      <c r="P24" s="178"/>
      <c r="Q24" s="167"/>
      <c r="R24" s="170"/>
      <c r="S24" s="170"/>
      <c r="T24" s="170"/>
      <c r="U24" s="172"/>
      <c r="V24" s="83"/>
    </row>
    <row r="25" spans="2:22" ht="60.75" customHeight="1" thickTop="1" thickBot="1" x14ac:dyDescent="0.35">
      <c r="B25" s="82"/>
      <c r="C25" s="84" t="s">
        <v>94</v>
      </c>
      <c r="D25" s="196" t="str">
        <f>$D$21</f>
        <v>LABOUREAU Véronique</v>
      </c>
      <c r="E25" s="196"/>
      <c r="F25" s="196"/>
      <c r="G25" s="192" t="str">
        <f>$G$21</f>
        <v>KEREBEL Eric</v>
      </c>
      <c r="H25" s="192"/>
      <c r="I25" s="192"/>
      <c r="J25" s="223" t="str">
        <f>$J$21</f>
        <v>RAOULT Pierre-Jean</v>
      </c>
      <c r="K25" s="223"/>
      <c r="L25" s="224"/>
      <c r="M25" s="137" t="s">
        <v>95</v>
      </c>
      <c r="N25" s="225" t="s">
        <v>96</v>
      </c>
      <c r="O25" s="226"/>
      <c r="P25" s="138" t="s">
        <v>97</v>
      </c>
      <c r="Q25" s="87" t="s">
        <v>98</v>
      </c>
      <c r="R25" s="88" t="s">
        <v>99</v>
      </c>
      <c r="S25" s="89" t="s">
        <v>105</v>
      </c>
      <c r="T25" s="89" t="s">
        <v>101</v>
      </c>
      <c r="U25" s="90" t="s">
        <v>102</v>
      </c>
      <c r="V25" s="83"/>
    </row>
    <row r="26" spans="2:22" ht="46.95" customHeight="1" thickTop="1" x14ac:dyDescent="0.3">
      <c r="B26" s="82"/>
      <c r="C26" s="139" t="str">
        <f>IF(ISBLANK('[6]A RENSEIGNER'!B30),"",'[6]A RENSEIGNER'!B30)</f>
        <v>RAOULT Pierre-Jean</v>
      </c>
      <c r="D26" s="140">
        <f>IF(ISBLANK('[6]POULE DE 3 '!E46),"",'[6]POULE DE 3 '!E46)</f>
        <v>80</v>
      </c>
      <c r="E26" s="140"/>
      <c r="F26" s="140">
        <f>+'[6]POULE DE 3 '!F46</f>
        <v>30</v>
      </c>
      <c r="G26" s="140">
        <f>IF(ISBLANK('[6]POULE DE 3 '!E29),"",'[6]POULE DE 3 '!E29)</f>
        <v>77</v>
      </c>
      <c r="H26" s="140"/>
      <c r="I26" s="140">
        <f>+'[6]POULE DE 3 '!F29</f>
        <v>35</v>
      </c>
      <c r="J26" s="141"/>
      <c r="K26" s="142"/>
      <c r="L26" s="143"/>
      <c r="M26" s="144">
        <f>IF('[6]POULE DE 3 '!R29=0,"",'[6]POULE DE 3 '!R29)</f>
        <v>157</v>
      </c>
      <c r="N26" s="227">
        <f>IF(ISERROR('[6]POULE DE 3 '!S29),"",'[6]POULE DE 3 '!S29)</f>
        <v>65</v>
      </c>
      <c r="O26" s="228"/>
      <c r="P26" s="145">
        <f>IF(ISERROR('[6]POULE DE 3 '!T29),"",'[6]POULE DE 3 '!T29)</f>
        <v>2.4153846153846152</v>
      </c>
      <c r="Q26" s="229">
        <f>IF(ISERROR('[6]POULE DE 3 '!W29),"",'[6]POULE DE 3 '!W29)</f>
        <v>4</v>
      </c>
      <c r="R26" s="210" t="str">
        <f>IF(ISERROR('[6]POULE DE 3 '!Y29),"",IF(ISBLANK('[6]A RENSEIGNER'!B30),"",IF('[6]POULE DE 3 '!Y29=1,'[6]POULE DE 3 '!Y29&amp;"er",'[6]POULE DE 3 '!Y29&amp;"ème")))</f>
        <v>1er</v>
      </c>
      <c r="S26" s="211">
        <f>IF(ISERROR('[6]POULE DE 3 '!Z29),"",'[6]POULE DE 3 '!Z29)</f>
        <v>8</v>
      </c>
      <c r="T26" s="211">
        <f>+'[6]POULE DE 3 '!AG29</f>
        <v>2</v>
      </c>
      <c r="U26" s="213">
        <f>IF(ISERROR('[6]POULE DE 3 '!AH29),"",'[6]POULE DE 3 '!AH29)</f>
        <v>10</v>
      </c>
      <c r="V26" s="83"/>
    </row>
    <row r="27" spans="2:22" ht="46.95" customHeight="1" x14ac:dyDescent="0.3">
      <c r="B27" s="82"/>
      <c r="C27" s="146" t="str">
        <f>'[6]A RENSEIGNER'!C30</f>
        <v>R1</v>
      </c>
      <c r="D27" s="147"/>
      <c r="E27" s="147">
        <f>'[6]POULE DE 3 '!J46</f>
        <v>2</v>
      </c>
      <c r="F27" s="147"/>
      <c r="G27" s="147"/>
      <c r="H27" s="147">
        <f>'[6]POULE DE 3 '!J29</f>
        <v>2</v>
      </c>
      <c r="I27" s="147"/>
      <c r="J27" s="148"/>
      <c r="K27" s="149"/>
      <c r="L27" s="150"/>
      <c r="M27" s="215" t="s">
        <v>103</v>
      </c>
      <c r="N27" s="216"/>
      <c r="O27" s="217" t="s">
        <v>104</v>
      </c>
      <c r="P27" s="218"/>
      <c r="Q27" s="229"/>
      <c r="R27" s="211"/>
      <c r="S27" s="211"/>
      <c r="T27" s="211"/>
      <c r="U27" s="213"/>
      <c r="V27" s="83"/>
    </row>
    <row r="28" spans="2:22" ht="46.95" customHeight="1" thickBot="1" x14ac:dyDescent="0.35">
      <c r="B28" s="82"/>
      <c r="C28" s="151" t="str">
        <f>'[6]A RENSEIGNER'!D30</f>
        <v>ABASM</v>
      </c>
      <c r="D28" s="152">
        <f>+'[6]POULE DE 3 '!I46</f>
        <v>2.6666666666666665</v>
      </c>
      <c r="E28" s="153"/>
      <c r="F28" s="153">
        <f>IF(ISBLANK('[6]POULE DE 3 '!G46),"",'[6]POULE DE 3 '!G46)</f>
        <v>17</v>
      </c>
      <c r="G28" s="152">
        <f>+'[6]POULE DE 3 '!I29</f>
        <v>2.2000000000000002</v>
      </c>
      <c r="H28" s="153"/>
      <c r="I28" s="153">
        <f>IF(ISBLANK('[6]POULE DE 3 '!G29),"",'[6]POULE DE 3 '!G29)</f>
        <v>26</v>
      </c>
      <c r="J28" s="154"/>
      <c r="K28" s="155"/>
      <c r="L28" s="156"/>
      <c r="M28" s="219">
        <f>IF('[6]POULE DE 3 '!U29=0,"",'[6]POULE DE 3 '!U29)</f>
        <v>2.6666666666666665</v>
      </c>
      <c r="N28" s="220"/>
      <c r="O28" s="221">
        <f>IF('[6]POULE DE 3 '!V29=0,"",'[6]POULE DE 3 '!V29)</f>
        <v>26</v>
      </c>
      <c r="P28" s="222"/>
      <c r="Q28" s="230"/>
      <c r="R28" s="212"/>
      <c r="S28" s="212"/>
      <c r="T28" s="212"/>
      <c r="U28" s="214"/>
      <c r="V28" s="83"/>
    </row>
    <row r="29" spans="2:22" ht="16.2" thickTop="1" x14ac:dyDescent="0.3">
      <c r="B29" s="82"/>
      <c r="C29" s="3"/>
      <c r="D29" s="66"/>
      <c r="E29" s="66"/>
      <c r="F29" s="66"/>
      <c r="G29" s="66"/>
      <c r="H29" s="66"/>
      <c r="I29" s="66"/>
      <c r="J29" s="66"/>
      <c r="K29" s="66"/>
      <c r="L29" s="66"/>
      <c r="M29" s="3"/>
      <c r="N29" s="3"/>
      <c r="O29" s="3"/>
      <c r="P29" s="1"/>
      <c r="Q29" s="1"/>
      <c r="R29" s="1"/>
      <c r="S29" s="1"/>
      <c r="T29" s="1"/>
      <c r="U29" s="1"/>
      <c r="V29" s="83"/>
    </row>
    <row r="30" spans="2:22" ht="16.2" thickBot="1" x14ac:dyDescent="0.35">
      <c r="B30" s="157"/>
      <c r="C30" s="158"/>
      <c r="D30" s="159"/>
      <c r="E30" s="159"/>
      <c r="F30" s="159"/>
      <c r="G30" s="159"/>
      <c r="H30" s="159"/>
      <c r="I30" s="159"/>
      <c r="J30" s="159"/>
      <c r="K30" s="159"/>
      <c r="L30" s="159"/>
      <c r="M30" s="158"/>
      <c r="N30" s="158"/>
      <c r="O30" s="158"/>
      <c r="P30" s="160"/>
      <c r="Q30" s="160"/>
      <c r="R30" s="160"/>
      <c r="S30" s="160"/>
      <c r="T30" s="160"/>
      <c r="U30" s="160"/>
      <c r="V30" s="161"/>
    </row>
    <row r="31" spans="2:22" ht="16.2" thickTop="1" x14ac:dyDescent="0.3"/>
  </sheetData>
  <sheetProtection algorithmName="SHA-512" hashValue="PKyzEL+67K6BLdbnZAHkbFl/LLaXE8WNNXX4b56ztrAOfyw+dTiOFzMHt+1D2YPV/wes72wOE8/nEvwCKSfSLg==" saltValue="ykD5RihNQ78uRK2FWEPsqg==" spinCount="100000"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B37B-7F82-48B9-A3CD-559CEE12243D}">
  <sheetPr>
    <pageSetUpPr fitToPage="1"/>
  </sheetPr>
  <dimension ref="A2:EB140"/>
  <sheetViews>
    <sheetView tabSelected="1" topLeftCell="A5" zoomScale="79" zoomScaleNormal="79" workbookViewId="0">
      <selection activeCell="A7" sqref="A7:XFD26"/>
    </sheetView>
  </sheetViews>
  <sheetFormatPr baseColWidth="10" defaultColWidth="10.6640625" defaultRowHeight="15.6" outlineLevelCol="1" x14ac:dyDescent="0.3"/>
  <cols>
    <col min="1" max="1" width="10.33203125" style="1" bestFit="1" customWidth="1"/>
    <col min="2" max="2" width="28.33203125" style="1" bestFit="1" customWidth="1" outlineLevel="1"/>
    <col min="3" max="3" width="18.6640625" style="2" bestFit="1" customWidth="1"/>
    <col min="4" max="4" width="25.5546875" style="2" bestFit="1" customWidth="1"/>
    <col min="5" max="5" width="35.66406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3" customWidth="1" collapsed="1"/>
    <col min="12" max="12" width="9" style="3" customWidth="1" outlineLevel="1"/>
    <col min="13" max="13" width="10.33203125" style="3" customWidth="1" outlineLevel="1"/>
    <col min="14" max="14" width="12.88671875" style="4" customWidth="1" outlineLevel="1"/>
    <col min="15" max="15" width="12.109375" style="3" customWidth="1" outlineLevel="1"/>
    <col min="16" max="16" width="12.6640625" style="3" customWidth="1"/>
    <col min="17" max="17" width="15.88671875" style="3" customWidth="1"/>
    <col min="18" max="18" width="15.6640625" style="4" hidden="1" customWidth="1" outlineLevel="1"/>
    <col min="19" max="19" width="19" style="3" hidden="1" customWidth="1" outlineLevel="1"/>
    <col min="20" max="20" width="12.33203125" style="3" hidden="1" customWidth="1" outlineLevel="1"/>
    <col min="21" max="21" width="15.88671875" style="3" hidden="1" customWidth="1" outlineLevel="1"/>
    <col min="22" max="22" width="15.6640625" style="4" customWidth="1" collapsed="1"/>
    <col min="23" max="23" width="16.88671875" style="1" customWidth="1"/>
    <col min="24" max="24" width="16.88671875" style="4"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28.33203125" style="1" bestFit="1" customWidth="1"/>
    <col min="259" max="259" width="18.6640625" style="1" bestFit="1" customWidth="1"/>
    <col min="260" max="260" width="25.5546875" style="1" bestFit="1" customWidth="1"/>
    <col min="261" max="261" width="35.664062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7" width="0" style="1" hidden="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28.33203125" style="1" bestFit="1" customWidth="1"/>
    <col min="515" max="515" width="18.6640625" style="1" bestFit="1" customWidth="1"/>
    <col min="516" max="516" width="25.5546875" style="1" bestFit="1" customWidth="1"/>
    <col min="517" max="517" width="35.664062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3" width="0" style="1" hidden="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28.33203125" style="1" bestFit="1" customWidth="1"/>
    <col min="771" max="771" width="18.6640625" style="1" bestFit="1" customWidth="1"/>
    <col min="772" max="772" width="25.5546875" style="1" bestFit="1" customWidth="1"/>
    <col min="773" max="773" width="35.664062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9" width="0" style="1" hidden="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28.33203125" style="1" bestFit="1" customWidth="1"/>
    <col min="1027" max="1027" width="18.6640625" style="1" bestFit="1" customWidth="1"/>
    <col min="1028" max="1028" width="25.5546875" style="1" bestFit="1" customWidth="1"/>
    <col min="1029" max="1029" width="35.664062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5" width="0" style="1" hidden="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28.33203125" style="1" bestFit="1" customWidth="1"/>
    <col min="1283" max="1283" width="18.6640625" style="1" bestFit="1" customWidth="1"/>
    <col min="1284" max="1284" width="25.5546875" style="1" bestFit="1" customWidth="1"/>
    <col min="1285" max="1285" width="35.664062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301" width="0" style="1" hidden="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28.33203125" style="1" bestFit="1" customWidth="1"/>
    <col min="1539" max="1539" width="18.6640625" style="1" bestFit="1" customWidth="1"/>
    <col min="1540" max="1540" width="25.5546875" style="1" bestFit="1" customWidth="1"/>
    <col min="1541" max="1541" width="35.664062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7" width="0" style="1" hidden="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28.33203125" style="1" bestFit="1" customWidth="1"/>
    <col min="1795" max="1795" width="18.6640625" style="1" bestFit="1" customWidth="1"/>
    <col min="1796" max="1796" width="25.5546875" style="1" bestFit="1" customWidth="1"/>
    <col min="1797" max="1797" width="35.664062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3" width="0" style="1" hidden="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28.33203125" style="1" bestFit="1" customWidth="1"/>
    <col min="2051" max="2051" width="18.6640625" style="1" bestFit="1" customWidth="1"/>
    <col min="2052" max="2052" width="25.5546875" style="1" bestFit="1" customWidth="1"/>
    <col min="2053" max="2053" width="35.664062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9" width="0" style="1" hidden="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28.33203125" style="1" bestFit="1" customWidth="1"/>
    <col min="2307" max="2307" width="18.6640625" style="1" bestFit="1" customWidth="1"/>
    <col min="2308" max="2308" width="25.5546875" style="1" bestFit="1" customWidth="1"/>
    <col min="2309" max="2309" width="35.664062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5" width="0" style="1" hidden="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28.33203125" style="1" bestFit="1" customWidth="1"/>
    <col min="2563" max="2563" width="18.6640625" style="1" bestFit="1" customWidth="1"/>
    <col min="2564" max="2564" width="25.5546875" style="1" bestFit="1" customWidth="1"/>
    <col min="2565" max="2565" width="35.664062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81" width="0" style="1" hidden="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28.33203125" style="1" bestFit="1" customWidth="1"/>
    <col min="2819" max="2819" width="18.6640625" style="1" bestFit="1" customWidth="1"/>
    <col min="2820" max="2820" width="25.5546875" style="1" bestFit="1" customWidth="1"/>
    <col min="2821" max="2821" width="35.664062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7" width="0" style="1" hidden="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28.33203125" style="1" bestFit="1" customWidth="1"/>
    <col min="3075" max="3075" width="18.6640625" style="1" bestFit="1" customWidth="1"/>
    <col min="3076" max="3076" width="25.5546875" style="1" bestFit="1" customWidth="1"/>
    <col min="3077" max="3077" width="35.664062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3" width="0" style="1" hidden="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28.33203125" style="1" bestFit="1" customWidth="1"/>
    <col min="3331" max="3331" width="18.6640625" style="1" bestFit="1" customWidth="1"/>
    <col min="3332" max="3332" width="25.5546875" style="1" bestFit="1" customWidth="1"/>
    <col min="3333" max="3333" width="35.664062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9" width="0" style="1" hidden="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28.33203125" style="1" bestFit="1" customWidth="1"/>
    <col min="3587" max="3587" width="18.6640625" style="1" bestFit="1" customWidth="1"/>
    <col min="3588" max="3588" width="25.5546875" style="1" bestFit="1" customWidth="1"/>
    <col min="3589" max="3589" width="35.664062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5" width="0" style="1" hidden="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28.33203125" style="1" bestFit="1" customWidth="1"/>
    <col min="3843" max="3843" width="18.6640625" style="1" bestFit="1" customWidth="1"/>
    <col min="3844" max="3844" width="25.5546875" style="1" bestFit="1" customWidth="1"/>
    <col min="3845" max="3845" width="35.664062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61" width="0" style="1" hidden="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28.33203125" style="1" bestFit="1" customWidth="1"/>
    <col min="4099" max="4099" width="18.6640625" style="1" bestFit="1" customWidth="1"/>
    <col min="4100" max="4100" width="25.5546875" style="1" bestFit="1" customWidth="1"/>
    <col min="4101" max="4101" width="35.664062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7" width="0" style="1" hidden="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28.33203125" style="1" bestFit="1" customWidth="1"/>
    <col min="4355" max="4355" width="18.6640625" style="1" bestFit="1" customWidth="1"/>
    <col min="4356" max="4356" width="25.5546875" style="1" bestFit="1" customWidth="1"/>
    <col min="4357" max="4357" width="35.664062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3" width="0" style="1" hidden="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28.33203125" style="1" bestFit="1" customWidth="1"/>
    <col min="4611" max="4611" width="18.6640625" style="1" bestFit="1" customWidth="1"/>
    <col min="4612" max="4612" width="25.5546875" style="1" bestFit="1" customWidth="1"/>
    <col min="4613" max="4613" width="35.664062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9" width="0" style="1" hidden="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28.33203125" style="1" bestFit="1" customWidth="1"/>
    <col min="4867" max="4867" width="18.6640625" style="1" bestFit="1" customWidth="1"/>
    <col min="4868" max="4868" width="25.5546875" style="1" bestFit="1" customWidth="1"/>
    <col min="4869" max="4869" width="35.664062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5" width="0" style="1" hidden="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28.33203125" style="1" bestFit="1" customWidth="1"/>
    <col min="5123" max="5123" width="18.6640625" style="1" bestFit="1" customWidth="1"/>
    <col min="5124" max="5124" width="25.5546875" style="1" bestFit="1" customWidth="1"/>
    <col min="5125" max="5125" width="35.664062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41" width="0" style="1" hidden="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28.33203125" style="1" bestFit="1" customWidth="1"/>
    <col min="5379" max="5379" width="18.6640625" style="1" bestFit="1" customWidth="1"/>
    <col min="5380" max="5380" width="25.5546875" style="1" bestFit="1" customWidth="1"/>
    <col min="5381" max="5381" width="35.664062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7" width="0" style="1" hidden="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28.33203125" style="1" bestFit="1" customWidth="1"/>
    <col min="5635" max="5635" width="18.6640625" style="1" bestFit="1" customWidth="1"/>
    <col min="5636" max="5636" width="25.5546875" style="1" bestFit="1" customWidth="1"/>
    <col min="5637" max="5637" width="35.664062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3" width="0" style="1" hidden="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28.33203125" style="1" bestFit="1" customWidth="1"/>
    <col min="5891" max="5891" width="18.6640625" style="1" bestFit="1" customWidth="1"/>
    <col min="5892" max="5892" width="25.5546875" style="1" bestFit="1" customWidth="1"/>
    <col min="5893" max="5893" width="35.664062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9" width="0" style="1" hidden="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28.33203125" style="1" bestFit="1" customWidth="1"/>
    <col min="6147" max="6147" width="18.6640625" style="1" bestFit="1" customWidth="1"/>
    <col min="6148" max="6148" width="25.5546875" style="1" bestFit="1" customWidth="1"/>
    <col min="6149" max="6149" width="35.664062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5" width="0" style="1" hidden="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28.33203125" style="1" bestFit="1" customWidth="1"/>
    <col min="6403" max="6403" width="18.6640625" style="1" bestFit="1" customWidth="1"/>
    <col min="6404" max="6404" width="25.5546875" style="1" bestFit="1" customWidth="1"/>
    <col min="6405" max="6405" width="35.664062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21" width="0" style="1" hidden="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28.33203125" style="1" bestFit="1" customWidth="1"/>
    <col min="6659" max="6659" width="18.6640625" style="1" bestFit="1" customWidth="1"/>
    <col min="6660" max="6660" width="25.5546875" style="1" bestFit="1" customWidth="1"/>
    <col min="6661" max="6661" width="35.664062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7" width="0" style="1" hidden="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28.33203125" style="1" bestFit="1" customWidth="1"/>
    <col min="6915" max="6915" width="18.6640625" style="1" bestFit="1" customWidth="1"/>
    <col min="6916" max="6916" width="25.5546875" style="1" bestFit="1" customWidth="1"/>
    <col min="6917" max="6917" width="35.664062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3" width="0" style="1" hidden="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28.33203125" style="1" bestFit="1" customWidth="1"/>
    <col min="7171" max="7171" width="18.6640625" style="1" bestFit="1" customWidth="1"/>
    <col min="7172" max="7172" width="25.5546875" style="1" bestFit="1" customWidth="1"/>
    <col min="7173" max="7173" width="35.664062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9" width="0" style="1" hidden="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28.33203125" style="1" bestFit="1" customWidth="1"/>
    <col min="7427" max="7427" width="18.6640625" style="1" bestFit="1" customWidth="1"/>
    <col min="7428" max="7428" width="25.5546875" style="1" bestFit="1" customWidth="1"/>
    <col min="7429" max="7429" width="35.664062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5" width="0" style="1" hidden="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28.33203125" style="1" bestFit="1" customWidth="1"/>
    <col min="7683" max="7683" width="18.6640625" style="1" bestFit="1" customWidth="1"/>
    <col min="7684" max="7684" width="25.5546875" style="1" bestFit="1" customWidth="1"/>
    <col min="7685" max="7685" width="35.664062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701" width="0" style="1" hidden="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28.33203125" style="1" bestFit="1" customWidth="1"/>
    <col min="7939" max="7939" width="18.6640625" style="1" bestFit="1" customWidth="1"/>
    <col min="7940" max="7940" width="25.5546875" style="1" bestFit="1" customWidth="1"/>
    <col min="7941" max="7941" width="35.664062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7" width="0" style="1" hidden="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28.33203125" style="1" bestFit="1" customWidth="1"/>
    <col min="8195" max="8195" width="18.6640625" style="1" bestFit="1" customWidth="1"/>
    <col min="8196" max="8196" width="25.5546875" style="1" bestFit="1" customWidth="1"/>
    <col min="8197" max="8197" width="35.664062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3" width="0" style="1" hidden="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28.33203125" style="1" bestFit="1" customWidth="1"/>
    <col min="8451" max="8451" width="18.6640625" style="1" bestFit="1" customWidth="1"/>
    <col min="8452" max="8452" width="25.5546875" style="1" bestFit="1" customWidth="1"/>
    <col min="8453" max="8453" width="35.664062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9" width="0" style="1" hidden="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28.33203125" style="1" bestFit="1" customWidth="1"/>
    <col min="8707" max="8707" width="18.6640625" style="1" bestFit="1" customWidth="1"/>
    <col min="8708" max="8708" width="25.5546875" style="1" bestFit="1" customWidth="1"/>
    <col min="8709" max="8709" width="35.664062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5" width="0" style="1" hidden="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28.33203125" style="1" bestFit="1" customWidth="1"/>
    <col min="8963" max="8963" width="18.6640625" style="1" bestFit="1" customWidth="1"/>
    <col min="8964" max="8964" width="25.5546875" style="1" bestFit="1" customWidth="1"/>
    <col min="8965" max="8965" width="35.664062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81" width="0" style="1" hidden="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28.33203125" style="1" bestFit="1" customWidth="1"/>
    <col min="9219" max="9219" width="18.6640625" style="1" bestFit="1" customWidth="1"/>
    <col min="9220" max="9220" width="25.5546875" style="1" bestFit="1" customWidth="1"/>
    <col min="9221" max="9221" width="35.664062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7" width="0" style="1" hidden="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28.33203125" style="1" bestFit="1" customWidth="1"/>
    <col min="9475" max="9475" width="18.6640625" style="1" bestFit="1" customWidth="1"/>
    <col min="9476" max="9476" width="25.5546875" style="1" bestFit="1" customWidth="1"/>
    <col min="9477" max="9477" width="35.664062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3" width="0" style="1" hidden="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28.33203125" style="1" bestFit="1" customWidth="1"/>
    <col min="9731" max="9731" width="18.6640625" style="1" bestFit="1" customWidth="1"/>
    <col min="9732" max="9732" width="25.5546875" style="1" bestFit="1" customWidth="1"/>
    <col min="9733" max="9733" width="35.664062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9" width="0" style="1" hidden="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28.33203125" style="1" bestFit="1" customWidth="1"/>
    <col min="9987" max="9987" width="18.6640625" style="1" bestFit="1" customWidth="1"/>
    <col min="9988" max="9988" width="25.5546875" style="1" bestFit="1" customWidth="1"/>
    <col min="9989" max="9989" width="35.664062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5" width="0" style="1" hidden="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28.33203125" style="1" bestFit="1" customWidth="1"/>
    <col min="10243" max="10243" width="18.6640625" style="1" bestFit="1" customWidth="1"/>
    <col min="10244" max="10244" width="25.5546875" style="1" bestFit="1" customWidth="1"/>
    <col min="10245" max="10245" width="35.664062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61" width="0" style="1" hidden="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28.33203125" style="1" bestFit="1" customWidth="1"/>
    <col min="10499" max="10499" width="18.6640625" style="1" bestFit="1" customWidth="1"/>
    <col min="10500" max="10500" width="25.5546875" style="1" bestFit="1" customWidth="1"/>
    <col min="10501" max="10501" width="35.664062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7" width="0" style="1" hidden="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28.33203125" style="1" bestFit="1" customWidth="1"/>
    <col min="10755" max="10755" width="18.6640625" style="1" bestFit="1" customWidth="1"/>
    <col min="10756" max="10756" width="25.5546875" style="1" bestFit="1" customWidth="1"/>
    <col min="10757" max="10757" width="35.664062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3" width="0" style="1" hidden="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28.33203125" style="1" bestFit="1" customWidth="1"/>
    <col min="11011" max="11011" width="18.6640625" style="1" bestFit="1" customWidth="1"/>
    <col min="11012" max="11012" width="25.5546875" style="1" bestFit="1" customWidth="1"/>
    <col min="11013" max="11013" width="35.664062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9" width="0" style="1" hidden="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28.33203125" style="1" bestFit="1" customWidth="1"/>
    <col min="11267" max="11267" width="18.6640625" style="1" bestFit="1" customWidth="1"/>
    <col min="11268" max="11268" width="25.5546875" style="1" bestFit="1" customWidth="1"/>
    <col min="11269" max="11269" width="35.664062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5" width="0" style="1" hidden="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28.33203125" style="1" bestFit="1" customWidth="1"/>
    <col min="11523" max="11523" width="18.6640625" style="1" bestFit="1" customWidth="1"/>
    <col min="11524" max="11524" width="25.5546875" style="1" bestFit="1" customWidth="1"/>
    <col min="11525" max="11525" width="35.664062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41" width="0" style="1" hidden="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28.33203125" style="1" bestFit="1" customWidth="1"/>
    <col min="11779" max="11779" width="18.6640625" style="1" bestFit="1" customWidth="1"/>
    <col min="11780" max="11780" width="25.5546875" style="1" bestFit="1" customWidth="1"/>
    <col min="11781" max="11781" width="35.664062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7" width="0" style="1" hidden="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28.33203125" style="1" bestFit="1" customWidth="1"/>
    <col min="12035" max="12035" width="18.6640625" style="1" bestFit="1" customWidth="1"/>
    <col min="12036" max="12036" width="25.5546875" style="1" bestFit="1" customWidth="1"/>
    <col min="12037" max="12037" width="35.664062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3" width="0" style="1" hidden="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28.33203125" style="1" bestFit="1" customWidth="1"/>
    <col min="12291" max="12291" width="18.6640625" style="1" bestFit="1" customWidth="1"/>
    <col min="12292" max="12292" width="25.5546875" style="1" bestFit="1" customWidth="1"/>
    <col min="12293" max="12293" width="35.664062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9" width="0" style="1" hidden="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28.33203125" style="1" bestFit="1" customWidth="1"/>
    <col min="12547" max="12547" width="18.6640625" style="1" bestFit="1" customWidth="1"/>
    <col min="12548" max="12548" width="25.5546875" style="1" bestFit="1" customWidth="1"/>
    <col min="12549" max="12549" width="35.664062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5" width="0" style="1" hidden="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28.33203125" style="1" bestFit="1" customWidth="1"/>
    <col min="12803" max="12803" width="18.6640625" style="1" bestFit="1" customWidth="1"/>
    <col min="12804" max="12804" width="25.5546875" style="1" bestFit="1" customWidth="1"/>
    <col min="12805" max="12805" width="35.664062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21" width="0" style="1" hidden="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28.33203125" style="1" bestFit="1" customWidth="1"/>
    <col min="13059" max="13059" width="18.6640625" style="1" bestFit="1" customWidth="1"/>
    <col min="13060" max="13060" width="25.5546875" style="1" bestFit="1" customWidth="1"/>
    <col min="13061" max="13061" width="35.664062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7" width="0" style="1" hidden="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28.33203125" style="1" bestFit="1" customWidth="1"/>
    <col min="13315" max="13315" width="18.6640625" style="1" bestFit="1" customWidth="1"/>
    <col min="13316" max="13316" width="25.5546875" style="1" bestFit="1" customWidth="1"/>
    <col min="13317" max="13317" width="35.664062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3" width="0" style="1" hidden="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28.33203125" style="1" bestFit="1" customWidth="1"/>
    <col min="13571" max="13571" width="18.6640625" style="1" bestFit="1" customWidth="1"/>
    <col min="13572" max="13572" width="25.5546875" style="1" bestFit="1" customWidth="1"/>
    <col min="13573" max="13573" width="35.664062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9" width="0" style="1" hidden="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28.33203125" style="1" bestFit="1" customWidth="1"/>
    <col min="13827" max="13827" width="18.6640625" style="1" bestFit="1" customWidth="1"/>
    <col min="13828" max="13828" width="25.5546875" style="1" bestFit="1" customWidth="1"/>
    <col min="13829" max="13829" width="35.664062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5" width="0" style="1" hidden="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28.33203125" style="1" bestFit="1" customWidth="1"/>
    <col min="14083" max="14083" width="18.6640625" style="1" bestFit="1" customWidth="1"/>
    <col min="14084" max="14084" width="25.5546875" style="1" bestFit="1" customWidth="1"/>
    <col min="14085" max="14085" width="35.664062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101" width="0" style="1" hidden="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28.33203125" style="1" bestFit="1" customWidth="1"/>
    <col min="14339" max="14339" width="18.6640625" style="1" bestFit="1" customWidth="1"/>
    <col min="14340" max="14340" width="25.5546875" style="1" bestFit="1" customWidth="1"/>
    <col min="14341" max="14341" width="35.664062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7" width="0" style="1" hidden="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28.33203125" style="1" bestFit="1" customWidth="1"/>
    <col min="14595" max="14595" width="18.6640625" style="1" bestFit="1" customWidth="1"/>
    <col min="14596" max="14596" width="25.5546875" style="1" bestFit="1" customWidth="1"/>
    <col min="14597" max="14597" width="35.664062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3" width="0" style="1" hidden="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28.33203125" style="1" bestFit="1" customWidth="1"/>
    <col min="14851" max="14851" width="18.6640625" style="1" bestFit="1" customWidth="1"/>
    <col min="14852" max="14852" width="25.5546875" style="1" bestFit="1" customWidth="1"/>
    <col min="14853" max="14853" width="35.664062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9" width="0" style="1" hidden="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28.33203125" style="1" bestFit="1" customWidth="1"/>
    <col min="15107" max="15107" width="18.6640625" style="1" bestFit="1" customWidth="1"/>
    <col min="15108" max="15108" width="25.5546875" style="1" bestFit="1" customWidth="1"/>
    <col min="15109" max="15109" width="35.664062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5" width="0" style="1" hidden="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28.33203125" style="1" bestFit="1" customWidth="1"/>
    <col min="15363" max="15363" width="18.6640625" style="1" bestFit="1" customWidth="1"/>
    <col min="15364" max="15364" width="25.5546875" style="1" bestFit="1" customWidth="1"/>
    <col min="15365" max="15365" width="35.664062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81" width="0" style="1" hidden="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28.33203125" style="1" bestFit="1" customWidth="1"/>
    <col min="15619" max="15619" width="18.6640625" style="1" bestFit="1" customWidth="1"/>
    <col min="15620" max="15620" width="25.5546875" style="1" bestFit="1" customWidth="1"/>
    <col min="15621" max="15621" width="35.664062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7" width="0" style="1" hidden="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28.33203125" style="1" bestFit="1" customWidth="1"/>
    <col min="15875" max="15875" width="18.6640625" style="1" bestFit="1" customWidth="1"/>
    <col min="15876" max="15876" width="25.5546875" style="1" bestFit="1" customWidth="1"/>
    <col min="15877" max="15877" width="35.664062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3" width="0" style="1" hidden="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28.33203125" style="1" bestFit="1" customWidth="1"/>
    <col min="16131" max="16131" width="18.6640625" style="1" bestFit="1" customWidth="1"/>
    <col min="16132" max="16132" width="25.5546875" style="1" bestFit="1" customWidth="1"/>
    <col min="16133" max="16133" width="35.664062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9" width="0" style="1" hidden="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231" t="s">
        <v>0</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row>
    <row r="3" spans="1:33" ht="23.4" x14ac:dyDescent="0.45">
      <c r="A3" s="231" t="s">
        <v>1</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row>
    <row r="4" spans="1:33" ht="23.4" x14ac:dyDescent="0.45">
      <c r="A4" s="231" t="s">
        <v>2</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row>
    <row r="5" spans="1:33" ht="16.2" thickBot="1" x14ac:dyDescent="0.35"/>
    <row r="6" spans="1:33" s="16" customFormat="1" ht="78.599999999999994" thickTop="1" x14ac:dyDescent="0.3">
      <c r="A6" s="5" t="s">
        <v>3</v>
      </c>
      <c r="B6" s="6" t="s">
        <v>4</v>
      </c>
      <c r="C6" s="6" t="s">
        <v>5</v>
      </c>
      <c r="D6" s="6" t="s">
        <v>6</v>
      </c>
      <c r="E6" s="6" t="s">
        <v>7</v>
      </c>
      <c r="F6" s="6" t="s">
        <v>8</v>
      </c>
      <c r="G6" s="6" t="s">
        <v>9</v>
      </c>
      <c r="H6" s="6" t="s">
        <v>10</v>
      </c>
      <c r="I6" s="6" t="s">
        <v>11</v>
      </c>
      <c r="J6" s="7" t="s">
        <v>12</v>
      </c>
      <c r="K6" s="8" t="s">
        <v>13</v>
      </c>
      <c r="L6" s="9" t="s">
        <v>14</v>
      </c>
      <c r="M6" s="9" t="s">
        <v>15</v>
      </c>
      <c r="N6" s="9" t="s">
        <v>16</v>
      </c>
      <c r="O6" s="9" t="s">
        <v>17</v>
      </c>
      <c r="P6" s="10" t="s">
        <v>18</v>
      </c>
      <c r="Q6" s="11" t="s">
        <v>19</v>
      </c>
      <c r="R6" s="11" t="s">
        <v>14</v>
      </c>
      <c r="S6" s="11" t="s">
        <v>15</v>
      </c>
      <c r="T6" s="11" t="s">
        <v>16</v>
      </c>
      <c r="U6" s="11" t="s">
        <v>17</v>
      </c>
      <c r="V6" s="12" t="s">
        <v>20</v>
      </c>
      <c r="W6" s="11" t="s">
        <v>21</v>
      </c>
      <c r="X6" s="11" t="s">
        <v>14</v>
      </c>
      <c r="Y6" s="11" t="s">
        <v>15</v>
      </c>
      <c r="Z6" s="11" t="s">
        <v>16</v>
      </c>
      <c r="AA6" s="11" t="s">
        <v>17</v>
      </c>
      <c r="AB6" s="11" t="s">
        <v>22</v>
      </c>
      <c r="AC6" s="13" t="s">
        <v>23</v>
      </c>
      <c r="AD6" s="14" t="s">
        <v>24</v>
      </c>
      <c r="AE6" s="14" t="s">
        <v>25</v>
      </c>
      <c r="AF6" s="15" t="s">
        <v>26</v>
      </c>
    </row>
    <row r="7" spans="1:33" x14ac:dyDescent="0.3">
      <c r="A7" s="17">
        <v>3</v>
      </c>
      <c r="B7" s="18" t="s">
        <v>35</v>
      </c>
      <c r="C7" s="19" t="s">
        <v>36</v>
      </c>
      <c r="D7" s="19" t="s">
        <v>37</v>
      </c>
      <c r="E7" s="38" t="s">
        <v>30</v>
      </c>
      <c r="F7" s="20" t="str">
        <f>VLOOKUP(B7,NomLicenceClub,2,FALSE)</f>
        <v>012883N</v>
      </c>
      <c r="G7" s="19" t="s">
        <v>31</v>
      </c>
      <c r="H7" s="20">
        <v>1</v>
      </c>
      <c r="I7" s="33"/>
      <c r="J7" s="22">
        <v>2.75</v>
      </c>
      <c r="K7" s="34">
        <v>11</v>
      </c>
      <c r="L7" s="34">
        <v>160</v>
      </c>
      <c r="M7" s="34">
        <v>48</v>
      </c>
      <c r="N7" s="24">
        <v>4.2105263157894735</v>
      </c>
      <c r="O7" s="35">
        <v>27</v>
      </c>
      <c r="P7" s="25">
        <f>L7/M7</f>
        <v>3.3333333333333335</v>
      </c>
      <c r="Q7" s="34"/>
      <c r="R7" s="34"/>
      <c r="S7" s="34"/>
      <c r="T7" s="24"/>
      <c r="U7" s="35"/>
      <c r="V7" s="28" t="e">
        <f>R7/S7</f>
        <v>#DIV/0!</v>
      </c>
      <c r="W7" s="37"/>
      <c r="X7" s="30"/>
      <c r="Y7" s="30"/>
      <c r="Z7" s="30"/>
      <c r="AA7" s="30"/>
      <c r="AB7" s="30" t="e">
        <f>X7/Y7</f>
        <v>#DIV/0!</v>
      </c>
      <c r="AC7" s="31">
        <f>IF(COUNTA(K7,Q7,W7)&lt;3,SUM(K7,Q7,W7),(SUM(K7,Q7,W7)-MIN(K7,Q7,W7)))</f>
        <v>11</v>
      </c>
      <c r="AD7" s="28">
        <f>SUM(L7,R7,X7)/SUM(M7,S7,Y7)</f>
        <v>3.3333333333333335</v>
      </c>
      <c r="AE7" s="28">
        <f>MAX(N7,T7,Z7)</f>
        <v>4.2105263157894735</v>
      </c>
      <c r="AF7" s="32">
        <f>MAX(O7,U7,AA7)</f>
        <v>27</v>
      </c>
      <c r="AG7" s="1" t="s">
        <v>38</v>
      </c>
    </row>
    <row r="8" spans="1:33" x14ac:dyDescent="0.3">
      <c r="A8" s="17"/>
      <c r="B8" s="18" t="s">
        <v>47</v>
      </c>
      <c r="C8" s="19" t="s">
        <v>48</v>
      </c>
      <c r="D8" s="19" t="s">
        <v>49</v>
      </c>
      <c r="E8" s="18" t="s">
        <v>30</v>
      </c>
      <c r="F8" s="20" t="str">
        <f>VLOOKUP(B8,NomLicenceClub,2,FALSE)</f>
        <v>168882S</v>
      </c>
      <c r="G8" s="19" t="s">
        <v>31</v>
      </c>
      <c r="H8" s="20">
        <v>1</v>
      </c>
      <c r="I8" s="33"/>
      <c r="J8" s="22">
        <v>2.6</v>
      </c>
      <c r="K8" s="34">
        <v>11</v>
      </c>
      <c r="L8" s="34">
        <v>160</v>
      </c>
      <c r="M8" s="34">
        <v>50</v>
      </c>
      <c r="N8" s="24">
        <v>4.2105263157894735</v>
      </c>
      <c r="O8" s="35">
        <v>25</v>
      </c>
      <c r="P8" s="25">
        <f>L8/M8</f>
        <v>3.2</v>
      </c>
      <c r="Q8" s="36"/>
      <c r="R8" s="36"/>
      <c r="S8" s="36"/>
      <c r="T8" s="36"/>
      <c r="U8" s="36"/>
      <c r="V8" s="28" t="e">
        <f>R8/S8</f>
        <v>#DIV/0!</v>
      </c>
      <c r="W8" s="37"/>
      <c r="X8" s="30"/>
      <c r="Y8" s="30"/>
      <c r="Z8" s="30"/>
      <c r="AA8" s="30"/>
      <c r="AB8" s="30" t="e">
        <f>X8/Y8</f>
        <v>#DIV/0!</v>
      </c>
      <c r="AC8" s="31">
        <f>IF(COUNTA(K8,Q8,W8)&lt;3,SUM(K8,Q8,W8),(SUM(K8,Q8,W8)-MIN(K8,Q8,W8)))</f>
        <v>11</v>
      </c>
      <c r="AD8" s="28">
        <f>SUM(L8,R8,X8)/SUM(M8,S8,Y8)</f>
        <v>3.2</v>
      </c>
      <c r="AE8" s="28">
        <f>MAX(N8,T8,Z8)</f>
        <v>4.2105263157894735</v>
      </c>
      <c r="AF8" s="32">
        <f>MAX(O8,U8,AA8)</f>
        <v>25</v>
      </c>
    </row>
    <row r="9" spans="1:33" x14ac:dyDescent="0.3">
      <c r="A9" s="17"/>
      <c r="B9" s="38" t="s">
        <v>64</v>
      </c>
      <c r="C9" s="19" t="s">
        <v>65</v>
      </c>
      <c r="D9" s="19" t="s">
        <v>66</v>
      </c>
      <c r="E9" s="38" t="s">
        <v>46</v>
      </c>
      <c r="F9" s="20" t="str">
        <f>VLOOKUP(B9,NomLicenceClub,2,FALSE)</f>
        <v>154178K</v>
      </c>
      <c r="G9" s="19" t="s">
        <v>31</v>
      </c>
      <c r="H9" s="20">
        <v>1</v>
      </c>
      <c r="I9" s="33"/>
      <c r="J9" s="22">
        <v>2.2400000000000002</v>
      </c>
      <c r="K9" s="34">
        <v>10</v>
      </c>
      <c r="L9" s="34">
        <v>160</v>
      </c>
      <c r="M9" s="34">
        <v>65</v>
      </c>
      <c r="N9" s="24">
        <v>2.6666666666666665</v>
      </c>
      <c r="O9" s="35">
        <v>14</v>
      </c>
      <c r="P9" s="25">
        <f>L9/M9</f>
        <v>2.4615384615384617</v>
      </c>
      <c r="Q9" s="45"/>
      <c r="R9" s="45"/>
      <c r="S9" s="45"/>
      <c r="T9" s="45"/>
      <c r="U9" s="45"/>
      <c r="V9" s="28" t="e">
        <f>R9/S9</f>
        <v>#DIV/0!</v>
      </c>
      <c r="W9" s="37"/>
      <c r="X9" s="30"/>
      <c r="Y9" s="30"/>
      <c r="Z9" s="30"/>
      <c r="AA9" s="30"/>
      <c r="AB9" s="30" t="e">
        <f>X9/Y9</f>
        <v>#DIV/0!</v>
      </c>
      <c r="AC9" s="31">
        <f>IF(COUNTA(K9,Q9,W9)&lt;3,SUM(K9,Q9,W9),(SUM(K9,Q9,W9)-MIN(K9,Q9,W9)))</f>
        <v>10</v>
      </c>
      <c r="AD9" s="28">
        <f>SUM(L9,R9,X9)/SUM(M9,S9,Y9)</f>
        <v>2.4615384615384617</v>
      </c>
      <c r="AE9" s="28">
        <f>MAX(N9,T9,Z9)</f>
        <v>2.6666666666666665</v>
      </c>
      <c r="AF9" s="32">
        <f>MAX(O9,U9,AA9)</f>
        <v>14</v>
      </c>
    </row>
    <row r="10" spans="1:33" x14ac:dyDescent="0.3">
      <c r="A10" s="17">
        <v>2</v>
      </c>
      <c r="B10" s="18" t="s">
        <v>32</v>
      </c>
      <c r="C10" s="19" t="s">
        <v>33</v>
      </c>
      <c r="D10" s="19" t="s">
        <v>34</v>
      </c>
      <c r="E10" s="18" t="s">
        <v>30</v>
      </c>
      <c r="F10" s="20" t="str">
        <f>VLOOKUP(B10,NomLicenceClub,2,FALSE)</f>
        <v>109291N</v>
      </c>
      <c r="G10" s="19" t="s">
        <v>31</v>
      </c>
      <c r="H10" s="20">
        <v>1</v>
      </c>
      <c r="I10" s="33"/>
      <c r="J10" s="22">
        <v>2.5</v>
      </c>
      <c r="K10" s="34">
        <v>10</v>
      </c>
      <c r="L10" s="34">
        <v>157</v>
      </c>
      <c r="M10" s="34">
        <v>65</v>
      </c>
      <c r="N10" s="24">
        <v>2.6666666666666665</v>
      </c>
      <c r="O10" s="35">
        <v>26</v>
      </c>
      <c r="P10" s="25">
        <f>L10/M10</f>
        <v>2.4153846153846152</v>
      </c>
      <c r="Q10" s="45"/>
      <c r="R10" s="45"/>
      <c r="S10" s="45"/>
      <c r="T10" s="45"/>
      <c r="U10" s="45"/>
      <c r="V10" s="28" t="e">
        <f>R10/S10</f>
        <v>#DIV/0!</v>
      </c>
      <c r="W10" s="37"/>
      <c r="X10" s="30"/>
      <c r="Y10" s="30"/>
      <c r="Z10" s="30"/>
      <c r="AA10" s="30"/>
      <c r="AB10" s="30" t="e">
        <f>X10/Y10</f>
        <v>#DIV/0!</v>
      </c>
      <c r="AC10" s="31">
        <f>IF(COUNTA(K10,Q10,W10)&lt;3,SUM(K10,Q10,W10),(SUM(K10,Q10,W10)-MIN(K10,Q10,W10)))</f>
        <v>10</v>
      </c>
      <c r="AD10" s="28">
        <f>SUM(L10,R10,X10)/SUM(M10,S10,Y10)</f>
        <v>2.4153846153846152</v>
      </c>
      <c r="AE10" s="28">
        <f>MAX(N10,T10,Z10)</f>
        <v>2.6666666666666665</v>
      </c>
      <c r="AF10" s="32">
        <f>MAX(O10,U10,AA10)</f>
        <v>26</v>
      </c>
    </row>
    <row r="11" spans="1:33" x14ac:dyDescent="0.3">
      <c r="A11" s="17"/>
      <c r="B11" s="18" t="s">
        <v>60</v>
      </c>
      <c r="C11" s="19" t="s">
        <v>61</v>
      </c>
      <c r="D11" s="19" t="s">
        <v>62</v>
      </c>
      <c r="E11" s="18" t="s">
        <v>46</v>
      </c>
      <c r="F11" s="20" t="s">
        <v>63</v>
      </c>
      <c r="G11" s="19" t="s">
        <v>31</v>
      </c>
      <c r="H11" s="20">
        <v>1</v>
      </c>
      <c r="I11" s="33"/>
      <c r="J11" s="22">
        <v>2.3199999999999998</v>
      </c>
      <c r="K11" s="34">
        <v>10</v>
      </c>
      <c r="L11" s="34">
        <v>152</v>
      </c>
      <c r="M11" s="34">
        <v>70</v>
      </c>
      <c r="N11" s="24">
        <v>2.2857142857142856</v>
      </c>
      <c r="O11" s="35">
        <v>12</v>
      </c>
      <c r="P11" s="25">
        <f>L11/M11</f>
        <v>2.1714285714285713</v>
      </c>
      <c r="Q11" s="34"/>
      <c r="R11" s="34"/>
      <c r="S11" s="34"/>
      <c r="T11" s="24"/>
      <c r="U11" s="35"/>
      <c r="V11" s="28" t="e">
        <f>R11/S11</f>
        <v>#DIV/0!</v>
      </c>
      <c r="W11" s="34"/>
      <c r="X11" s="34"/>
      <c r="Y11" s="34"/>
      <c r="Z11" s="24"/>
      <c r="AA11" s="35"/>
      <c r="AB11" s="30" t="e">
        <f>X11/Y11</f>
        <v>#DIV/0!</v>
      </c>
      <c r="AC11" s="31">
        <f>IF(COUNTA(K11,Q11,W11)&lt;3,SUM(K11,Q11,W11),(SUM(K11,Q11,W11)-MIN(K11,Q11,W11)))</f>
        <v>10</v>
      </c>
      <c r="AD11" s="28">
        <f>SUM(L11,R11,X11)/SUM(M11,S11,Y11)</f>
        <v>2.1714285714285713</v>
      </c>
      <c r="AE11" s="28">
        <f>MAX(N11,T11,Z11)</f>
        <v>2.2857142857142856</v>
      </c>
      <c r="AF11" s="32">
        <f>MAX(O11,U11,AA11)</f>
        <v>12</v>
      </c>
    </row>
    <row r="12" spans="1:33" x14ac:dyDescent="0.3">
      <c r="A12" s="17"/>
      <c r="B12" s="18" t="s">
        <v>83</v>
      </c>
      <c r="C12" s="19" t="s">
        <v>84</v>
      </c>
      <c r="D12" s="19" t="s">
        <v>85</v>
      </c>
      <c r="E12" s="18" t="s">
        <v>46</v>
      </c>
      <c r="F12" s="20" t="str">
        <f>VLOOKUP(B12,NomLicenceClub,2,FALSE)</f>
        <v>154179L</v>
      </c>
      <c r="G12" s="19" t="s">
        <v>31</v>
      </c>
      <c r="H12" s="20">
        <v>1</v>
      </c>
      <c r="I12" s="33"/>
      <c r="J12" s="22">
        <v>1.55</v>
      </c>
      <c r="K12" s="52">
        <v>6</v>
      </c>
      <c r="L12" s="52">
        <v>153</v>
      </c>
      <c r="M12" s="52">
        <v>64</v>
      </c>
      <c r="N12" s="24">
        <v>2.1428571428571428</v>
      </c>
      <c r="O12" s="52">
        <v>14</v>
      </c>
      <c r="P12" s="25">
        <f>L12/M12</f>
        <v>2.390625</v>
      </c>
      <c r="Q12" s="44"/>
      <c r="R12" s="44"/>
      <c r="S12" s="44"/>
      <c r="T12" s="44"/>
      <c r="U12" s="44"/>
      <c r="V12" s="28" t="e">
        <f>R12/S12</f>
        <v>#DIV/0!</v>
      </c>
      <c r="W12" s="37"/>
      <c r="X12" s="30"/>
      <c r="Y12" s="30"/>
      <c r="Z12" s="30"/>
      <c r="AA12" s="30"/>
      <c r="AB12" s="30" t="e">
        <f>X12/Y12</f>
        <v>#DIV/0!</v>
      </c>
      <c r="AC12" s="31">
        <f>IF(COUNTA(K12,Q12,W12)&lt;3,SUM(K12,Q12,W12),(SUM(K12,Q12,W12)-MIN(K12,Q12,W12)))</f>
        <v>6</v>
      </c>
      <c r="AD12" s="28">
        <f>SUM(L12,R12,X12)/SUM(M12,S12,Y12)</f>
        <v>2.390625</v>
      </c>
      <c r="AE12" s="28">
        <f>MAX(N12,T12,Z12)</f>
        <v>2.1428571428571428</v>
      </c>
      <c r="AF12" s="32">
        <f>MAX(O12,U12,AA12)</f>
        <v>14</v>
      </c>
    </row>
    <row r="13" spans="1:33" x14ac:dyDescent="0.3">
      <c r="A13" s="17"/>
      <c r="B13" s="18" t="s">
        <v>52</v>
      </c>
      <c r="C13" s="19" t="s">
        <v>53</v>
      </c>
      <c r="D13" s="19" t="s">
        <v>54</v>
      </c>
      <c r="E13" s="18" t="s">
        <v>42</v>
      </c>
      <c r="F13" s="20" t="str">
        <f>VLOOKUP(B13,NomLicenceClub,2,FALSE)</f>
        <v>111888K</v>
      </c>
      <c r="G13" s="19" t="s">
        <v>31</v>
      </c>
      <c r="H13" s="20">
        <v>1</v>
      </c>
      <c r="I13" s="33"/>
      <c r="J13" s="22">
        <v>2.46</v>
      </c>
      <c r="K13" s="34">
        <v>6</v>
      </c>
      <c r="L13" s="34">
        <v>145</v>
      </c>
      <c r="M13" s="34">
        <v>64</v>
      </c>
      <c r="N13" s="24">
        <v>2.7586206896551726</v>
      </c>
      <c r="O13" s="35">
        <v>9</v>
      </c>
      <c r="P13" s="25">
        <f>L13/M13</f>
        <v>2.265625</v>
      </c>
      <c r="Q13" s="45"/>
      <c r="R13" s="45"/>
      <c r="S13" s="45"/>
      <c r="T13" s="45"/>
      <c r="U13" s="45"/>
      <c r="V13" s="28" t="e">
        <f>R13/S13</f>
        <v>#DIV/0!</v>
      </c>
      <c r="W13" s="37"/>
      <c r="X13" s="30"/>
      <c r="Y13" s="30"/>
      <c r="Z13" s="30"/>
      <c r="AA13" s="30"/>
      <c r="AB13" s="30" t="e">
        <f>X13/Y13</f>
        <v>#DIV/0!</v>
      </c>
      <c r="AC13" s="31">
        <f>IF(COUNTA(K13,Q13,W13)&lt;3,SUM(K13,Q13,W13),(SUM(K13,Q13,W13)-MIN(K13,Q13,W13)))</f>
        <v>6</v>
      </c>
      <c r="AD13" s="28">
        <f>SUM(L13,R13,X13)/SUM(M13,S13,Y13)</f>
        <v>2.265625</v>
      </c>
      <c r="AE13" s="28">
        <f>MAX(N13,T13,Z13)</f>
        <v>2.7586206896551726</v>
      </c>
      <c r="AF13" s="32">
        <f>MAX(O13,U13,AA13)</f>
        <v>9</v>
      </c>
    </row>
    <row r="14" spans="1:33" x14ac:dyDescent="0.3">
      <c r="A14" s="17"/>
      <c r="B14" s="18" t="s">
        <v>70</v>
      </c>
      <c r="C14" s="47" t="s">
        <v>71</v>
      </c>
      <c r="D14" s="47" t="s">
        <v>72</v>
      </c>
      <c r="E14" s="18" t="s">
        <v>42</v>
      </c>
      <c r="F14" s="20" t="str">
        <f>VLOOKUP(B14,NomLicenceClub,2,FALSE)</f>
        <v>150497J</v>
      </c>
      <c r="G14" s="19" t="s">
        <v>31</v>
      </c>
      <c r="H14" s="20">
        <v>1</v>
      </c>
      <c r="I14" s="33"/>
      <c r="J14" s="22">
        <v>2.15</v>
      </c>
      <c r="K14" s="34">
        <v>6</v>
      </c>
      <c r="L14" s="34">
        <v>144</v>
      </c>
      <c r="M14" s="34">
        <v>66</v>
      </c>
      <c r="N14" s="24">
        <v>2.0571428571428569</v>
      </c>
      <c r="O14" s="35">
        <v>14</v>
      </c>
      <c r="P14" s="25">
        <f>L14/M14</f>
        <v>2.1818181818181817</v>
      </c>
      <c r="Q14" s="45"/>
      <c r="R14" s="45"/>
      <c r="S14" s="45"/>
      <c r="T14" s="45"/>
      <c r="U14" s="45"/>
      <c r="V14" s="28" t="e">
        <f>R14/S14</f>
        <v>#DIV/0!</v>
      </c>
      <c r="W14" s="37"/>
      <c r="X14" s="30"/>
      <c r="Y14" s="30"/>
      <c r="Z14" s="30"/>
      <c r="AA14" s="30"/>
      <c r="AB14" s="30" t="e">
        <f>X14/Y14</f>
        <v>#DIV/0!</v>
      </c>
      <c r="AC14" s="31">
        <f>IF(COUNTA(K14,Q14,W14)&lt;3,SUM(K14,Q14,W14),(SUM(K14,Q14,W14)-MIN(K14,Q14,W14)))</f>
        <v>6</v>
      </c>
      <c r="AD14" s="28">
        <f>SUM(L14,R14,X14)/SUM(M14,S14,Y14)</f>
        <v>2.1818181818181817</v>
      </c>
      <c r="AE14" s="28">
        <f>MAX(N14,T14,Z14)</f>
        <v>2.0571428571428569</v>
      </c>
      <c r="AF14" s="32">
        <f>MAX(O14,U14,AA14)</f>
        <v>14</v>
      </c>
      <c r="AG14" s="1" t="s">
        <v>38</v>
      </c>
    </row>
    <row r="15" spans="1:33" x14ac:dyDescent="0.3">
      <c r="A15" s="17"/>
      <c r="B15" s="18" t="s">
        <v>81</v>
      </c>
      <c r="C15" s="19" t="s">
        <v>82</v>
      </c>
      <c r="D15" s="19" t="s">
        <v>37</v>
      </c>
      <c r="E15" s="18" t="s">
        <v>30</v>
      </c>
      <c r="F15" s="20" t="str">
        <f>VLOOKUP(B15,NomLicenceClub,2,FALSE)</f>
        <v>013428M</v>
      </c>
      <c r="G15" s="19" t="s">
        <v>31</v>
      </c>
      <c r="H15" s="20">
        <v>1</v>
      </c>
      <c r="I15" s="33"/>
      <c r="J15" s="22">
        <v>1.68</v>
      </c>
      <c r="K15" s="49">
        <v>6</v>
      </c>
      <c r="L15" s="49">
        <v>123</v>
      </c>
      <c r="M15" s="49">
        <v>70</v>
      </c>
      <c r="N15" s="50">
        <v>1.9428571428571428</v>
      </c>
      <c r="O15" s="51">
        <v>12</v>
      </c>
      <c r="P15" s="25">
        <f>L15/M15</f>
        <v>1.7571428571428571</v>
      </c>
      <c r="Q15" s="34"/>
      <c r="R15" s="34"/>
      <c r="S15" s="34"/>
      <c r="T15" s="24"/>
      <c r="U15" s="35"/>
      <c r="V15" s="28" t="e">
        <f>R15/S15</f>
        <v>#DIV/0!</v>
      </c>
      <c r="W15" s="34"/>
      <c r="X15" s="34"/>
      <c r="Y15" s="34"/>
      <c r="Z15" s="24"/>
      <c r="AA15" s="35"/>
      <c r="AB15" s="30" t="e">
        <f>X15/Y15</f>
        <v>#DIV/0!</v>
      </c>
      <c r="AC15" s="31">
        <f>IF(COUNTA(K15,Q15,W15)&lt;3,SUM(K15,Q15,W15),(SUM(K15,Q15,W15)-MIN(K15,Q15,W15)))</f>
        <v>6</v>
      </c>
      <c r="AD15" s="28">
        <f>SUM(L15,R15,X15)/SUM(M15,S15,Y15)</f>
        <v>1.7571428571428571</v>
      </c>
      <c r="AE15" s="28">
        <f>MAX(N15,T15,Z15)</f>
        <v>1.9428571428571428</v>
      </c>
      <c r="AF15" s="32">
        <f>MAX(O15,U15,AA15)</f>
        <v>12</v>
      </c>
    </row>
    <row r="16" spans="1:33" x14ac:dyDescent="0.3">
      <c r="A16" s="17"/>
      <c r="B16" s="18" t="s">
        <v>55</v>
      </c>
      <c r="C16" s="19" t="s">
        <v>56</v>
      </c>
      <c r="D16" s="19" t="s">
        <v>57</v>
      </c>
      <c r="E16" s="38" t="s">
        <v>30</v>
      </c>
      <c r="F16" s="20" t="s">
        <v>58</v>
      </c>
      <c r="G16" s="19" t="s">
        <v>31</v>
      </c>
      <c r="H16" s="20">
        <v>1</v>
      </c>
      <c r="I16" s="33"/>
      <c r="J16" s="22">
        <v>2.3199999999999998</v>
      </c>
      <c r="K16" s="34">
        <v>5</v>
      </c>
      <c r="L16" s="34">
        <v>118</v>
      </c>
      <c r="M16" s="34">
        <v>70</v>
      </c>
      <c r="N16" s="24" t="s">
        <v>59</v>
      </c>
      <c r="O16" s="35">
        <v>10</v>
      </c>
      <c r="P16" s="25">
        <f>L16/M16</f>
        <v>1.6857142857142857</v>
      </c>
      <c r="Q16" s="34"/>
      <c r="R16" s="34"/>
      <c r="S16" s="34"/>
      <c r="T16" s="24"/>
      <c r="U16" s="35"/>
      <c r="V16" s="28" t="e">
        <f>R16/S16</f>
        <v>#DIV/0!</v>
      </c>
      <c r="W16" s="34"/>
      <c r="X16" s="34"/>
      <c r="Y16" s="34"/>
      <c r="Z16" s="24"/>
      <c r="AA16" s="35"/>
      <c r="AB16" s="30" t="e">
        <f>X16/Y16</f>
        <v>#DIV/0!</v>
      </c>
      <c r="AC16" s="31">
        <f>IF(COUNTA(K16,Q16,W16)&lt;3,SUM(K16,Q16,W16),(SUM(K16,Q16,W16)-MIN(K16,Q16,W16)))</f>
        <v>5</v>
      </c>
      <c r="AD16" s="28">
        <f>SUM(L16,R16,X16)/SUM(M16,S16,Y16)</f>
        <v>1.6857142857142857</v>
      </c>
      <c r="AE16" s="28">
        <f>MAX(N16,T16,Z16)</f>
        <v>0</v>
      </c>
      <c r="AF16" s="32">
        <f>MAX(O16,U16,AA16)</f>
        <v>10</v>
      </c>
      <c r="AG16" s="1" t="s">
        <v>38</v>
      </c>
    </row>
    <row r="17" spans="1:33" x14ac:dyDescent="0.3">
      <c r="A17" s="17"/>
      <c r="B17" s="18" t="s">
        <v>89</v>
      </c>
      <c r="C17" s="19" t="s">
        <v>90</v>
      </c>
      <c r="D17" s="19" t="s">
        <v>91</v>
      </c>
      <c r="E17" s="18" t="s">
        <v>30</v>
      </c>
      <c r="F17" s="20" t="str">
        <f>VLOOKUP(B17,NomLicenceClub,2,FALSE)</f>
        <v>157233F</v>
      </c>
      <c r="G17" s="19" t="s">
        <v>31</v>
      </c>
      <c r="H17" s="20"/>
      <c r="I17" s="33"/>
      <c r="J17" s="22"/>
      <c r="K17" s="34">
        <v>3</v>
      </c>
      <c r="L17" s="34">
        <v>108</v>
      </c>
      <c r="M17" s="34">
        <v>59</v>
      </c>
      <c r="N17" s="24" t="s">
        <v>59</v>
      </c>
      <c r="O17" s="35">
        <v>11</v>
      </c>
      <c r="P17" s="25">
        <f>L17/M17</f>
        <v>1.8305084745762712</v>
      </c>
      <c r="Q17" s="44"/>
      <c r="R17" s="44"/>
      <c r="S17" s="44"/>
      <c r="T17" s="44"/>
      <c r="U17" s="44"/>
      <c r="V17" s="28" t="e">
        <f>R17/S17</f>
        <v>#DIV/0!</v>
      </c>
      <c r="W17" s="37"/>
      <c r="X17" s="30"/>
      <c r="Y17" s="30"/>
      <c r="Z17" s="30"/>
      <c r="AA17" s="30"/>
      <c r="AB17" s="30" t="e">
        <f>X17/Y17</f>
        <v>#DIV/0!</v>
      </c>
      <c r="AC17" s="31">
        <f>IF(COUNTA(K17,Q17,W17)&lt;3,SUM(K17,Q17,W17),(SUM(K17,Q17,W17)-MIN(K17,Q17,W17)))</f>
        <v>3</v>
      </c>
      <c r="AD17" s="28">
        <f>SUM(L17,R17,X17)/SUM(M17,S17,Y17)</f>
        <v>1.8305084745762712</v>
      </c>
      <c r="AE17" s="28">
        <f>MAX(N17,T17,Z17)</f>
        <v>0</v>
      </c>
      <c r="AF17" s="32">
        <f>MAX(O17,U17,AA17)</f>
        <v>11</v>
      </c>
    </row>
    <row r="18" spans="1:33" x14ac:dyDescent="0.3">
      <c r="A18" s="17"/>
      <c r="B18" s="18" t="s">
        <v>78</v>
      </c>
      <c r="C18" s="46" t="s">
        <v>79</v>
      </c>
      <c r="D18" s="46" t="s">
        <v>80</v>
      </c>
      <c r="E18" s="18" t="s">
        <v>46</v>
      </c>
      <c r="F18" s="20" t="str">
        <f>VLOOKUP(B18,NomLicenceClub,2,FALSE)</f>
        <v>136220G</v>
      </c>
      <c r="G18" s="19" t="s">
        <v>31</v>
      </c>
      <c r="H18" s="20">
        <v>1</v>
      </c>
      <c r="I18" s="33"/>
      <c r="J18" s="22">
        <v>1.75</v>
      </c>
      <c r="K18" s="34">
        <v>3</v>
      </c>
      <c r="L18" s="34">
        <v>110</v>
      </c>
      <c r="M18" s="34">
        <v>65</v>
      </c>
      <c r="N18" s="24" t="s">
        <v>59</v>
      </c>
      <c r="O18" s="35">
        <v>9</v>
      </c>
      <c r="P18" s="25">
        <f>L18/M18</f>
        <v>1.6923076923076923</v>
      </c>
      <c r="Q18" s="232"/>
      <c r="R18" s="232"/>
      <c r="S18" s="232"/>
      <c r="T18" s="233"/>
      <c r="U18" s="234"/>
      <c r="V18" s="28" t="e">
        <f>R18/S18</f>
        <v>#DIV/0!</v>
      </c>
      <c r="W18" s="235"/>
      <c r="X18" s="235"/>
      <c r="Y18" s="235"/>
      <c r="Z18" s="236"/>
      <c r="AA18" s="237"/>
      <c r="AB18" s="30" t="e">
        <f>X18/Y18</f>
        <v>#DIV/0!</v>
      </c>
      <c r="AC18" s="31">
        <f>IF(COUNTA(K18,Q18,W18)&lt;3,SUM(K18,Q18,W18),(SUM(K18,Q18,W18)-MIN(K18,Q18,W18)))</f>
        <v>3</v>
      </c>
      <c r="AD18" s="28">
        <f>SUM(L18,R18,X18)/SUM(M18,S18,Y18)</f>
        <v>1.6923076923076923</v>
      </c>
      <c r="AE18" s="28">
        <f>MAX(N18,T18,Z18)</f>
        <v>0</v>
      </c>
      <c r="AF18" s="32">
        <f>MAX(O18,U18,AA18)</f>
        <v>9</v>
      </c>
    </row>
    <row r="19" spans="1:33" x14ac:dyDescent="0.3">
      <c r="A19" s="17"/>
      <c r="B19" s="18" t="s">
        <v>76</v>
      </c>
      <c r="C19" s="19" t="s">
        <v>77</v>
      </c>
      <c r="D19" s="19" t="s">
        <v>57</v>
      </c>
      <c r="E19" s="18" t="s">
        <v>30</v>
      </c>
      <c r="F19" s="20" t="str">
        <f>VLOOKUP(B19,NomLicenceClub,2,FALSE)</f>
        <v>119631F</v>
      </c>
      <c r="G19" s="19" t="s">
        <v>31</v>
      </c>
      <c r="H19" s="20">
        <v>1</v>
      </c>
      <c r="I19" s="21"/>
      <c r="J19" s="22">
        <v>1.78</v>
      </c>
      <c r="K19" s="34">
        <v>3</v>
      </c>
      <c r="L19" s="34">
        <v>86</v>
      </c>
      <c r="M19" s="34">
        <v>54</v>
      </c>
      <c r="N19" s="24" t="s">
        <v>59</v>
      </c>
      <c r="O19" s="35">
        <v>11</v>
      </c>
      <c r="P19" s="25">
        <f>L19/M19</f>
        <v>1.5925925925925926</v>
      </c>
      <c r="Q19" s="34"/>
      <c r="R19" s="34"/>
      <c r="S19" s="34"/>
      <c r="T19" s="24"/>
      <c r="U19" s="35"/>
      <c r="V19" s="28" t="e">
        <f>R19/S19</f>
        <v>#DIV/0!</v>
      </c>
      <c r="W19" s="42"/>
      <c r="X19" s="43"/>
      <c r="Y19" s="43"/>
      <c r="Z19" s="43"/>
      <c r="AA19" s="43"/>
      <c r="AB19" s="30" t="e">
        <f>X19/Y19</f>
        <v>#DIV/0!</v>
      </c>
      <c r="AC19" s="31">
        <f>IF(COUNTA(K19,Q19,W19)&lt;3,SUM(K19,Q19,W19),(SUM(K19,Q19,W19)-MIN(K19,Q19,W19)))</f>
        <v>3</v>
      </c>
      <c r="AD19" s="28">
        <f>SUM(L19,R19,X19)/SUM(M19,S19,Y19)</f>
        <v>1.5925925925925926</v>
      </c>
      <c r="AE19" s="28">
        <f>MAX(N19,T19,Z19)</f>
        <v>0</v>
      </c>
      <c r="AF19" s="32">
        <f>MAX(O19,U19,AA19)</f>
        <v>11</v>
      </c>
    </row>
    <row r="20" spans="1:33" x14ac:dyDescent="0.3">
      <c r="A20" s="17"/>
      <c r="B20" s="48" t="s">
        <v>86</v>
      </c>
      <c r="C20" s="19" t="s">
        <v>87</v>
      </c>
      <c r="D20" s="19" t="s">
        <v>88</v>
      </c>
      <c r="E20" s="38" t="s">
        <v>30</v>
      </c>
      <c r="F20" s="20" t="str">
        <f>VLOOKUP(B20,NomLicenceClub,2,FALSE)</f>
        <v>155821W</v>
      </c>
      <c r="G20" s="19" t="s">
        <v>31</v>
      </c>
      <c r="H20" s="20">
        <v>1</v>
      </c>
      <c r="I20" s="33"/>
      <c r="J20" s="22">
        <v>1.25</v>
      </c>
      <c r="K20" s="34">
        <v>3</v>
      </c>
      <c r="L20" s="34">
        <v>75</v>
      </c>
      <c r="M20" s="34">
        <v>54</v>
      </c>
      <c r="N20" s="24" t="s">
        <v>59</v>
      </c>
      <c r="O20" s="35">
        <v>13</v>
      </c>
      <c r="P20" s="25">
        <f>L20/M20</f>
        <v>1.3888888888888888</v>
      </c>
      <c r="Q20" s="45"/>
      <c r="R20" s="45"/>
      <c r="S20" s="45"/>
      <c r="T20" s="45"/>
      <c r="U20" s="45"/>
      <c r="V20" s="28" t="e">
        <f>R20/S20</f>
        <v>#DIV/0!</v>
      </c>
      <c r="W20" s="37"/>
      <c r="X20" s="30"/>
      <c r="Y20" s="30"/>
      <c r="Z20" s="30"/>
      <c r="AA20" s="30"/>
      <c r="AB20" s="30" t="e">
        <f>X20/Y20</f>
        <v>#DIV/0!</v>
      </c>
      <c r="AC20" s="31">
        <f>IF(COUNTA(K20,Q20,W20)&lt;3,SUM(K20,Q20,W20),(SUM(K20,Q20,W20)-MIN(K20,Q20,W20)))</f>
        <v>3</v>
      </c>
      <c r="AD20" s="28">
        <f>SUM(L20,R20,X20)/SUM(M20,S20,Y20)</f>
        <v>1.3888888888888888</v>
      </c>
      <c r="AE20" s="28">
        <f>MAX(N20,T20,Z20)</f>
        <v>0</v>
      </c>
      <c r="AF20" s="32">
        <f>MAX(O20,U20,AA20)</f>
        <v>13</v>
      </c>
      <c r="AG20" s="1" t="s">
        <v>38</v>
      </c>
    </row>
    <row r="21" spans="1:33" x14ac:dyDescent="0.3">
      <c r="A21" s="17">
        <v>1</v>
      </c>
      <c r="B21" s="18" t="s">
        <v>27</v>
      </c>
      <c r="C21" s="19" t="s">
        <v>28</v>
      </c>
      <c r="D21" s="19" t="s">
        <v>29</v>
      </c>
      <c r="E21" s="18" t="s">
        <v>30</v>
      </c>
      <c r="F21" s="20" t="str">
        <f>VLOOKUP(B21,NomLicenceClub,2,FALSE)</f>
        <v>013526G</v>
      </c>
      <c r="G21" s="19" t="s">
        <v>31</v>
      </c>
      <c r="H21" s="20">
        <v>1</v>
      </c>
      <c r="I21" s="21"/>
      <c r="J21" s="22">
        <v>2.14</v>
      </c>
      <c r="K21" s="23"/>
      <c r="L21" s="23"/>
      <c r="M21" s="23"/>
      <c r="N21" s="24"/>
      <c r="O21" s="23"/>
      <c r="P21" s="25" t="e">
        <f>L21/M21</f>
        <v>#DIV/0!</v>
      </c>
      <c r="Q21" s="26"/>
      <c r="R21" s="27"/>
      <c r="S21" s="26"/>
      <c r="T21" s="26"/>
      <c r="U21" s="26"/>
      <c r="V21" s="28" t="e">
        <f>R21/S21</f>
        <v>#DIV/0!</v>
      </c>
      <c r="W21" s="29"/>
      <c r="X21" s="29"/>
      <c r="Y21" s="29"/>
      <c r="Z21" s="29"/>
      <c r="AA21" s="29"/>
      <c r="AB21" s="30" t="e">
        <f>X21/Y21</f>
        <v>#DIV/0!</v>
      </c>
      <c r="AC21" s="31">
        <f>IF(COUNTA(K21,Q21,W21)&lt;3,SUM(K21,Q21,W21),(SUM(K21,Q21,W21)-MIN(K21,Q21,W21)))</f>
        <v>0</v>
      </c>
      <c r="AD21" s="28" t="e">
        <f>SUM(L21,R21,X21)/SUM(M21,S21,Y21)</f>
        <v>#DIV/0!</v>
      </c>
      <c r="AE21" s="28">
        <f>MAX(N21,T21,Z21)</f>
        <v>0</v>
      </c>
      <c r="AF21" s="32">
        <f>MAX(O21,U21,AA21)</f>
        <v>0</v>
      </c>
    </row>
    <row r="22" spans="1:33" x14ac:dyDescent="0.3">
      <c r="A22" s="17"/>
      <c r="B22" s="38" t="s">
        <v>39</v>
      </c>
      <c r="C22" s="19" t="s">
        <v>40</v>
      </c>
      <c r="D22" s="19" t="s">
        <v>41</v>
      </c>
      <c r="E22" s="38" t="s">
        <v>42</v>
      </c>
      <c r="F22" s="20" t="str">
        <f>VLOOKUP(B22,NomLicenceClub,2,FALSE)</f>
        <v>144872A</v>
      </c>
      <c r="G22" s="19" t="s">
        <v>31</v>
      </c>
      <c r="H22" s="20">
        <v>1</v>
      </c>
      <c r="I22" s="21"/>
      <c r="J22" s="22">
        <v>3.2</v>
      </c>
      <c r="K22" s="34"/>
      <c r="L22" s="34"/>
      <c r="M22" s="34"/>
      <c r="N22" s="24"/>
      <c r="O22" s="35"/>
      <c r="P22" s="25" t="e">
        <f>L22/M22</f>
        <v>#DIV/0!</v>
      </c>
      <c r="Q22" s="39"/>
      <c r="R22" s="39"/>
      <c r="S22" s="39"/>
      <c r="T22" s="40"/>
      <c r="U22" s="41"/>
      <c r="V22" s="28" t="e">
        <f>R22/S22</f>
        <v>#DIV/0!</v>
      </c>
      <c r="W22" s="34"/>
      <c r="X22" s="34"/>
      <c r="Y22" s="34"/>
      <c r="Z22" s="24"/>
      <c r="AA22" s="35"/>
      <c r="AB22" s="30" t="e">
        <f>X22/Y22</f>
        <v>#DIV/0!</v>
      </c>
      <c r="AC22" s="31">
        <f>IF(COUNTA(K22,Q22,W22)&lt;3,SUM(K22,Q22,W22),(SUM(K22,Q22,W22)-MIN(K22,Q22,W22)))</f>
        <v>0</v>
      </c>
      <c r="AD22" s="28" t="e">
        <f>SUM(L22,R22,X22)/SUM(M22,S22,Y22)</f>
        <v>#DIV/0!</v>
      </c>
      <c r="AE22" s="28">
        <f>MAX(N22,T22,Z22)</f>
        <v>0</v>
      </c>
      <c r="AF22" s="32">
        <f>MAX(O22,U22,AA22)</f>
        <v>0</v>
      </c>
      <c r="AG22" s="1" t="s">
        <v>38</v>
      </c>
    </row>
    <row r="23" spans="1:33" x14ac:dyDescent="0.3">
      <c r="A23" s="17"/>
      <c r="B23" s="38" t="s">
        <v>43</v>
      </c>
      <c r="C23" s="19" t="s">
        <v>44</v>
      </c>
      <c r="D23" s="19" t="s">
        <v>45</v>
      </c>
      <c r="E23" s="18" t="s">
        <v>46</v>
      </c>
      <c r="F23" s="20" t="str">
        <f>VLOOKUP(B23,NomLicenceClub,2,FALSE)</f>
        <v>156543F</v>
      </c>
      <c r="G23" s="19" t="s">
        <v>31</v>
      </c>
      <c r="H23" s="20">
        <v>1</v>
      </c>
      <c r="I23" s="33"/>
      <c r="J23" s="22">
        <v>2.96</v>
      </c>
      <c r="K23" s="34"/>
      <c r="L23" s="34"/>
      <c r="M23" s="34"/>
      <c r="N23" s="24"/>
      <c r="O23" s="35"/>
      <c r="P23" s="25" t="e">
        <f>L23/M23</f>
        <v>#DIV/0!</v>
      </c>
      <c r="Q23" s="34"/>
      <c r="R23" s="34"/>
      <c r="S23" s="34"/>
      <c r="T23" s="24"/>
      <c r="U23" s="35"/>
      <c r="V23" s="28" t="e">
        <f>R23/S23</f>
        <v>#DIV/0!</v>
      </c>
      <c r="W23" s="42"/>
      <c r="X23" s="43"/>
      <c r="Y23" s="43"/>
      <c r="Z23" s="43"/>
      <c r="AA23" s="43"/>
      <c r="AB23" s="30" t="e">
        <f>X23/Y23</f>
        <v>#DIV/0!</v>
      </c>
      <c r="AC23" s="31">
        <f>IF(COUNTA(K23,Q23,W23)&lt;3,SUM(K23,Q23,W23),(SUM(K23,Q23,W23)-MIN(K23,Q23,W23)))</f>
        <v>0</v>
      </c>
      <c r="AD23" s="28" t="e">
        <f>SUM(L23,R23,X23)/SUM(M23,S23,Y23)</f>
        <v>#DIV/0!</v>
      </c>
      <c r="AE23" s="28">
        <f>MAX(N23,T23,Z23)</f>
        <v>0</v>
      </c>
      <c r="AF23" s="32">
        <f>MAX(O23,U23,AA23)</f>
        <v>0</v>
      </c>
      <c r="AG23" s="1" t="s">
        <v>38</v>
      </c>
    </row>
    <row r="24" spans="1:33" x14ac:dyDescent="0.3">
      <c r="A24" s="17"/>
      <c r="B24" s="18" t="s">
        <v>50</v>
      </c>
      <c r="C24" s="19" t="s">
        <v>51</v>
      </c>
      <c r="D24" s="19" t="s">
        <v>37</v>
      </c>
      <c r="E24" s="18" t="s">
        <v>46</v>
      </c>
      <c r="F24" s="20" t="str">
        <f>VLOOKUP(B24,NomLicenceClub,2,FALSE)</f>
        <v>157535J</v>
      </c>
      <c r="G24" s="19" t="s">
        <v>31</v>
      </c>
      <c r="H24" s="20">
        <v>1</v>
      </c>
      <c r="I24" s="33"/>
      <c r="J24" s="22">
        <v>2.59</v>
      </c>
      <c r="K24" s="34"/>
      <c r="L24" s="34"/>
      <c r="M24" s="34"/>
      <c r="N24" s="24"/>
      <c r="O24" s="35"/>
      <c r="P24" s="25" t="e">
        <f>L24/M24</f>
        <v>#DIV/0!</v>
      </c>
      <c r="Q24" s="45"/>
      <c r="R24" s="45"/>
      <c r="S24" s="45"/>
      <c r="T24" s="45"/>
      <c r="U24" s="45"/>
      <c r="V24" s="28" t="e">
        <f>R24/S24</f>
        <v>#DIV/0!</v>
      </c>
      <c r="W24" s="37"/>
      <c r="X24" s="30"/>
      <c r="Y24" s="30"/>
      <c r="Z24" s="30"/>
      <c r="AA24" s="30"/>
      <c r="AB24" s="30" t="e">
        <f>X24/Y24</f>
        <v>#DIV/0!</v>
      </c>
      <c r="AC24" s="31">
        <f>IF(COUNTA(K24,Q24,W24)&lt;3,SUM(K24,Q24,W24),(SUM(K24,Q24,W24)-MIN(K24,Q24,W24)))</f>
        <v>0</v>
      </c>
      <c r="AD24" s="28" t="e">
        <f>SUM(L24,R24,X24)/SUM(M24,S24,Y24)</f>
        <v>#DIV/0!</v>
      </c>
      <c r="AE24" s="28">
        <f>MAX(N24,T24,Z24)</f>
        <v>0</v>
      </c>
      <c r="AF24" s="32">
        <f>MAX(O24,U24,AA24)</f>
        <v>0</v>
      </c>
    </row>
    <row r="25" spans="1:33" x14ac:dyDescent="0.3">
      <c r="A25" s="17"/>
      <c r="B25" s="18" t="s">
        <v>67</v>
      </c>
      <c r="C25" s="19" t="s">
        <v>68</v>
      </c>
      <c r="D25" s="19" t="s">
        <v>69</v>
      </c>
      <c r="E25" s="38" t="s">
        <v>30</v>
      </c>
      <c r="F25" s="20" t="str">
        <f>VLOOKUP(B25,NomLicenceClub,2,FALSE)</f>
        <v>154522J</v>
      </c>
      <c r="G25" s="19" t="s">
        <v>31</v>
      </c>
      <c r="H25" s="20">
        <v>1</v>
      </c>
      <c r="I25" s="33"/>
      <c r="J25" s="22">
        <v>2.2200000000000002</v>
      </c>
      <c r="K25" s="34"/>
      <c r="L25" s="34"/>
      <c r="M25" s="34"/>
      <c r="N25" s="24"/>
      <c r="O25" s="35"/>
      <c r="P25" s="25" t="e">
        <f>L25/M25</f>
        <v>#DIV/0!</v>
      </c>
      <c r="Q25" s="45"/>
      <c r="R25" s="45"/>
      <c r="S25" s="45"/>
      <c r="T25" s="45"/>
      <c r="U25" s="45"/>
      <c r="V25" s="28" t="e">
        <f>R25/S25</f>
        <v>#DIV/0!</v>
      </c>
      <c r="W25" s="37"/>
      <c r="X25" s="30"/>
      <c r="Y25" s="30"/>
      <c r="Z25" s="30"/>
      <c r="AA25" s="30"/>
      <c r="AB25" s="30" t="e">
        <f>X25/Y25</f>
        <v>#DIV/0!</v>
      </c>
      <c r="AC25" s="31">
        <f>IF(COUNTA(K25,Q25,W25)&lt;3,SUM(K25,Q25,W25),(SUM(K25,Q25,W25)-MIN(K25,Q25,W25)))</f>
        <v>0</v>
      </c>
      <c r="AD25" s="28" t="e">
        <f>SUM(L25,R25,X25)/SUM(M25,S25,Y25)</f>
        <v>#DIV/0!</v>
      </c>
      <c r="AE25" s="28">
        <f>MAX(N25,T25,Z25)</f>
        <v>0</v>
      </c>
      <c r="AF25" s="32">
        <f>MAX(O25,U25,AA25)</f>
        <v>0</v>
      </c>
    </row>
    <row r="26" spans="1:33" x14ac:dyDescent="0.3">
      <c r="A26" s="17"/>
      <c r="B26" s="18" t="s">
        <v>73</v>
      </c>
      <c r="C26" s="19" t="s">
        <v>74</v>
      </c>
      <c r="D26" s="19" t="s">
        <v>75</v>
      </c>
      <c r="E26" s="18" t="s">
        <v>46</v>
      </c>
      <c r="F26" s="20" t="str">
        <f>VLOOKUP(B26,NomLicenceClub,2,FALSE)</f>
        <v>013335X</v>
      </c>
      <c r="G26" s="19" t="s">
        <v>31</v>
      </c>
      <c r="H26" s="20">
        <v>1</v>
      </c>
      <c r="I26" s="33"/>
      <c r="J26" s="22">
        <v>2.1</v>
      </c>
      <c r="K26" s="34"/>
      <c r="L26" s="34"/>
      <c r="M26" s="34"/>
      <c r="N26" s="24"/>
      <c r="O26" s="35"/>
      <c r="P26" s="25" t="e">
        <f>L26/M26</f>
        <v>#DIV/0!</v>
      </c>
      <c r="Q26" s="45"/>
      <c r="R26" s="45"/>
      <c r="S26" s="45"/>
      <c r="T26" s="45"/>
      <c r="U26" s="45"/>
      <c r="V26" s="28" t="e">
        <f>R26/S26</f>
        <v>#DIV/0!</v>
      </c>
      <c r="W26" s="37"/>
      <c r="X26" s="30"/>
      <c r="Y26" s="30"/>
      <c r="Z26" s="30"/>
      <c r="AA26" s="30"/>
      <c r="AB26" s="30" t="e">
        <f>X26/Y26</f>
        <v>#DIV/0!</v>
      </c>
      <c r="AC26" s="31">
        <f>IF(COUNTA(K26,Q26,W26)&lt;3,SUM(K26,Q26,W26),(SUM(K26,Q26,W26)-MIN(K26,Q26,W26)))</f>
        <v>0</v>
      </c>
      <c r="AD26" s="28" t="e">
        <f>SUM(L26,R26,X26)/SUM(M26,S26,Y26)</f>
        <v>#DIV/0!</v>
      </c>
      <c r="AE26" s="28">
        <f>MAX(N26,T26,Z26)</f>
        <v>0</v>
      </c>
      <c r="AF26" s="32">
        <f>MAX(O26,U26,AA26)</f>
        <v>0</v>
      </c>
    </row>
    <row r="27" spans="1:33" x14ac:dyDescent="0.3">
      <c r="A27" s="17"/>
      <c r="B27" s="18"/>
      <c r="C27" s="19"/>
      <c r="D27" s="19"/>
      <c r="E27" s="18"/>
      <c r="F27" s="20" t="e">
        <f t="shared" ref="F17:F27" si="0">VLOOKUP(B27,NomLicenceClub,2,FALSE)</f>
        <v>#N/A</v>
      </c>
      <c r="G27" s="19"/>
      <c r="H27" s="20"/>
      <c r="I27" s="33"/>
      <c r="J27" s="22"/>
      <c r="K27" s="34"/>
      <c r="L27" s="34"/>
      <c r="M27" s="34"/>
      <c r="N27" s="24"/>
      <c r="O27" s="35"/>
      <c r="P27" s="25" t="e">
        <f t="shared" ref="P7:P37" si="1">L27/M27</f>
        <v>#DIV/0!</v>
      </c>
      <c r="Q27" s="45"/>
      <c r="R27" s="45"/>
      <c r="S27" s="45"/>
      <c r="T27" s="45"/>
      <c r="U27" s="45"/>
      <c r="V27" s="28" t="e">
        <f t="shared" ref="V7:V37" si="2">R27/S27</f>
        <v>#DIV/0!</v>
      </c>
      <c r="W27" s="37"/>
      <c r="X27" s="30"/>
      <c r="Y27" s="30"/>
      <c r="Z27" s="30"/>
      <c r="AA27" s="30"/>
      <c r="AB27" s="30" t="e">
        <f t="shared" ref="AB7:AB37" si="3">X27/Y27</f>
        <v>#DIV/0!</v>
      </c>
      <c r="AC27" s="31">
        <f t="shared" ref="AC7:AC37" si="4">IF(COUNTA(K27,Q27,W27)&lt;3,SUM(K27,Q27,W27),(SUM(K27,Q27,W27)-MIN(K27,Q27,W27)))</f>
        <v>0</v>
      </c>
      <c r="AD27" s="28" t="e">
        <f t="shared" ref="AD7:AD37" si="5">SUM(L27,R27,X27)/SUM(M27,S27,Y27)</f>
        <v>#DIV/0!</v>
      </c>
      <c r="AE27" s="28">
        <f t="shared" ref="AE27:AF37" si="6">MAX(N27,T27,Z27)</f>
        <v>0</v>
      </c>
      <c r="AF27" s="32">
        <f t="shared" si="6"/>
        <v>0</v>
      </c>
    </row>
    <row r="28" spans="1:33" hidden="1" x14ac:dyDescent="0.3">
      <c r="A28" s="17"/>
      <c r="B28" s="18"/>
      <c r="C28" s="19"/>
      <c r="D28" s="19"/>
      <c r="E28" s="18"/>
      <c r="F28" s="20"/>
      <c r="G28" s="19"/>
      <c r="H28" s="20"/>
      <c r="I28" s="33"/>
      <c r="J28" s="22"/>
      <c r="K28" s="34"/>
      <c r="L28" s="34"/>
      <c r="M28" s="34"/>
      <c r="N28" s="24"/>
      <c r="O28" s="35"/>
      <c r="P28" s="25" t="e">
        <f t="shared" si="1"/>
        <v>#DIV/0!</v>
      </c>
      <c r="Q28" s="45"/>
      <c r="R28" s="45"/>
      <c r="S28" s="45"/>
      <c r="T28" s="45"/>
      <c r="U28" s="45"/>
      <c r="V28" s="28" t="e">
        <f t="shared" si="2"/>
        <v>#DIV/0!</v>
      </c>
      <c r="W28" s="37"/>
      <c r="X28" s="30"/>
      <c r="Y28" s="30"/>
      <c r="Z28" s="30"/>
      <c r="AA28" s="30"/>
      <c r="AB28" s="30" t="e">
        <f t="shared" si="3"/>
        <v>#DIV/0!</v>
      </c>
      <c r="AC28" s="31">
        <f t="shared" si="4"/>
        <v>0</v>
      </c>
      <c r="AD28" s="28" t="e">
        <f t="shared" si="5"/>
        <v>#DIV/0!</v>
      </c>
      <c r="AE28" s="28">
        <f t="shared" si="6"/>
        <v>0</v>
      </c>
      <c r="AF28" s="32">
        <f t="shared" si="6"/>
        <v>0</v>
      </c>
    </row>
    <row r="29" spans="1:33" hidden="1" x14ac:dyDescent="0.3">
      <c r="A29" s="17"/>
      <c r="B29" s="18"/>
      <c r="C29" s="19"/>
      <c r="D29" s="19"/>
      <c r="E29" s="18"/>
      <c r="F29" s="20"/>
      <c r="G29" s="19"/>
      <c r="H29" s="20"/>
      <c r="I29" s="33"/>
      <c r="J29" s="22"/>
      <c r="K29" s="34"/>
      <c r="L29" s="34"/>
      <c r="M29" s="34"/>
      <c r="N29" s="24"/>
      <c r="O29" s="35"/>
      <c r="P29" s="25" t="e">
        <f t="shared" si="1"/>
        <v>#DIV/0!</v>
      </c>
      <c r="Q29" s="45"/>
      <c r="R29" s="45"/>
      <c r="S29" s="45"/>
      <c r="T29" s="45"/>
      <c r="U29" s="45"/>
      <c r="V29" s="28" t="e">
        <f t="shared" si="2"/>
        <v>#DIV/0!</v>
      </c>
      <c r="W29" s="37"/>
      <c r="X29" s="30"/>
      <c r="Y29" s="30"/>
      <c r="Z29" s="30"/>
      <c r="AA29" s="30"/>
      <c r="AB29" s="30" t="e">
        <f t="shared" si="3"/>
        <v>#DIV/0!</v>
      </c>
      <c r="AC29" s="31">
        <f t="shared" si="4"/>
        <v>0</v>
      </c>
      <c r="AD29" s="28" t="e">
        <f t="shared" si="5"/>
        <v>#DIV/0!</v>
      </c>
      <c r="AE29" s="28">
        <f t="shared" si="6"/>
        <v>0</v>
      </c>
      <c r="AF29" s="32">
        <f t="shared" si="6"/>
        <v>0</v>
      </c>
    </row>
    <row r="30" spans="1:33" hidden="1" x14ac:dyDescent="0.3">
      <c r="A30" s="17"/>
      <c r="B30" s="18"/>
      <c r="C30" s="19"/>
      <c r="D30" s="19"/>
      <c r="E30" s="18"/>
      <c r="F30" s="20"/>
      <c r="G30" s="19"/>
      <c r="H30" s="20"/>
      <c r="I30" s="33"/>
      <c r="J30" s="22"/>
      <c r="K30" s="34"/>
      <c r="L30" s="34"/>
      <c r="M30" s="34"/>
      <c r="N30" s="24"/>
      <c r="O30" s="35"/>
      <c r="P30" s="25" t="e">
        <f t="shared" si="1"/>
        <v>#DIV/0!</v>
      </c>
      <c r="Q30" s="45"/>
      <c r="R30" s="45"/>
      <c r="S30" s="45"/>
      <c r="T30" s="45"/>
      <c r="U30" s="45"/>
      <c r="V30" s="28" t="e">
        <f t="shared" si="2"/>
        <v>#DIV/0!</v>
      </c>
      <c r="W30" s="37"/>
      <c r="X30" s="30"/>
      <c r="Y30" s="30"/>
      <c r="Z30" s="30"/>
      <c r="AA30" s="30"/>
      <c r="AB30" s="30" t="e">
        <f t="shared" si="3"/>
        <v>#DIV/0!</v>
      </c>
      <c r="AC30" s="31">
        <f t="shared" si="4"/>
        <v>0</v>
      </c>
      <c r="AD30" s="28" t="e">
        <f t="shared" si="5"/>
        <v>#DIV/0!</v>
      </c>
      <c r="AE30" s="28">
        <f t="shared" si="6"/>
        <v>0</v>
      </c>
      <c r="AF30" s="32">
        <f t="shared" si="6"/>
        <v>0</v>
      </c>
    </row>
    <row r="31" spans="1:33" hidden="1" x14ac:dyDescent="0.3">
      <c r="A31" s="17"/>
      <c r="B31" s="18"/>
      <c r="C31" s="19"/>
      <c r="D31" s="19"/>
      <c r="E31" s="18"/>
      <c r="F31" s="20" t="e">
        <f t="shared" ref="F31:F37" si="7">VLOOKUP(B31,NomLicenceClub,2,FALSE)</f>
        <v>#N/A</v>
      </c>
      <c r="G31" s="19"/>
      <c r="H31" s="20"/>
      <c r="I31" s="33"/>
      <c r="J31" s="20"/>
      <c r="K31" s="34"/>
      <c r="L31" s="34"/>
      <c r="M31" s="34"/>
      <c r="N31" s="24"/>
      <c r="O31" s="35"/>
      <c r="P31" s="25" t="e">
        <f t="shared" si="1"/>
        <v>#DIV/0!</v>
      </c>
      <c r="Q31" s="45"/>
      <c r="R31" s="45"/>
      <c r="S31" s="45"/>
      <c r="T31" s="45"/>
      <c r="U31" s="45"/>
      <c r="V31" s="28" t="e">
        <f t="shared" si="2"/>
        <v>#DIV/0!</v>
      </c>
      <c r="W31" s="37"/>
      <c r="X31" s="30"/>
      <c r="Y31" s="30"/>
      <c r="Z31" s="30"/>
      <c r="AA31" s="30"/>
      <c r="AB31" s="30" t="e">
        <f t="shared" si="3"/>
        <v>#DIV/0!</v>
      </c>
      <c r="AC31" s="31">
        <f t="shared" si="4"/>
        <v>0</v>
      </c>
      <c r="AD31" s="28" t="e">
        <f t="shared" si="5"/>
        <v>#DIV/0!</v>
      </c>
      <c r="AE31" s="28">
        <f t="shared" si="6"/>
        <v>0</v>
      </c>
      <c r="AF31" s="32">
        <f t="shared" si="6"/>
        <v>0</v>
      </c>
    </row>
    <row r="32" spans="1:33" hidden="1" x14ac:dyDescent="0.3">
      <c r="A32" s="17"/>
      <c r="B32" s="18"/>
      <c r="C32" s="19"/>
      <c r="D32" s="19"/>
      <c r="E32" s="18"/>
      <c r="F32" s="20" t="e">
        <f t="shared" si="7"/>
        <v>#N/A</v>
      </c>
      <c r="G32" s="19"/>
      <c r="H32" s="20"/>
      <c r="I32" s="33"/>
      <c r="J32" s="20"/>
      <c r="K32" s="34"/>
      <c r="L32" s="34"/>
      <c r="M32" s="34"/>
      <c r="N32" s="24"/>
      <c r="O32" s="35"/>
      <c r="P32" s="25" t="e">
        <f t="shared" si="1"/>
        <v>#DIV/0!</v>
      </c>
      <c r="Q32" s="45"/>
      <c r="R32" s="45"/>
      <c r="S32" s="45"/>
      <c r="T32" s="45"/>
      <c r="U32" s="45"/>
      <c r="V32" s="28" t="e">
        <f t="shared" si="2"/>
        <v>#DIV/0!</v>
      </c>
      <c r="W32" s="37"/>
      <c r="X32" s="30"/>
      <c r="Y32" s="30"/>
      <c r="Z32" s="30"/>
      <c r="AA32" s="30"/>
      <c r="AB32" s="30" t="e">
        <f t="shared" si="3"/>
        <v>#DIV/0!</v>
      </c>
      <c r="AC32" s="31">
        <f t="shared" si="4"/>
        <v>0</v>
      </c>
      <c r="AD32" s="28" t="e">
        <f t="shared" si="5"/>
        <v>#DIV/0!</v>
      </c>
      <c r="AE32" s="28">
        <f t="shared" si="6"/>
        <v>0</v>
      </c>
      <c r="AF32" s="32">
        <f t="shared" si="6"/>
        <v>0</v>
      </c>
    </row>
    <row r="33" spans="1:32" hidden="1" x14ac:dyDescent="0.3">
      <c r="A33" s="17"/>
      <c r="B33" s="18"/>
      <c r="C33" s="19"/>
      <c r="D33" s="19"/>
      <c r="E33" s="18"/>
      <c r="F33" s="20" t="e">
        <f t="shared" si="7"/>
        <v>#N/A</v>
      </c>
      <c r="G33" s="19"/>
      <c r="H33" s="20"/>
      <c r="I33" s="33"/>
      <c r="J33" s="20"/>
      <c r="K33" s="34"/>
      <c r="L33" s="34"/>
      <c r="M33" s="34"/>
      <c r="N33" s="24"/>
      <c r="O33" s="35"/>
      <c r="P33" s="25" t="e">
        <f t="shared" si="1"/>
        <v>#DIV/0!</v>
      </c>
      <c r="Q33" s="45"/>
      <c r="R33" s="45"/>
      <c r="S33" s="45"/>
      <c r="T33" s="45"/>
      <c r="U33" s="45"/>
      <c r="V33" s="28" t="e">
        <f t="shared" si="2"/>
        <v>#DIV/0!</v>
      </c>
      <c r="W33" s="37"/>
      <c r="X33" s="30"/>
      <c r="Y33" s="30"/>
      <c r="Z33" s="30"/>
      <c r="AA33" s="30"/>
      <c r="AB33" s="30" t="e">
        <f t="shared" si="3"/>
        <v>#DIV/0!</v>
      </c>
      <c r="AC33" s="31">
        <f t="shared" si="4"/>
        <v>0</v>
      </c>
      <c r="AD33" s="28" t="e">
        <f t="shared" si="5"/>
        <v>#DIV/0!</v>
      </c>
      <c r="AE33" s="28">
        <f t="shared" si="6"/>
        <v>0</v>
      </c>
      <c r="AF33" s="32">
        <f t="shared" si="6"/>
        <v>0</v>
      </c>
    </row>
    <row r="34" spans="1:32" hidden="1" x14ac:dyDescent="0.3">
      <c r="A34" s="17"/>
      <c r="B34" s="18"/>
      <c r="C34" s="19"/>
      <c r="D34" s="19"/>
      <c r="E34" s="18"/>
      <c r="F34" s="20" t="e">
        <f t="shared" si="7"/>
        <v>#N/A</v>
      </c>
      <c r="G34" s="19"/>
      <c r="H34" s="20"/>
      <c r="I34" s="33"/>
      <c r="J34" s="20"/>
      <c r="K34" s="34"/>
      <c r="L34" s="34"/>
      <c r="M34" s="34"/>
      <c r="N34" s="24"/>
      <c r="O34" s="35"/>
      <c r="P34" s="25" t="e">
        <f t="shared" si="1"/>
        <v>#DIV/0!</v>
      </c>
      <c r="Q34" s="45"/>
      <c r="R34" s="45"/>
      <c r="S34" s="45"/>
      <c r="T34" s="45"/>
      <c r="U34" s="45"/>
      <c r="V34" s="28" t="e">
        <f t="shared" si="2"/>
        <v>#DIV/0!</v>
      </c>
      <c r="W34" s="37"/>
      <c r="X34" s="30"/>
      <c r="Y34" s="30"/>
      <c r="Z34" s="30"/>
      <c r="AA34" s="30"/>
      <c r="AB34" s="30" t="e">
        <f t="shared" si="3"/>
        <v>#DIV/0!</v>
      </c>
      <c r="AC34" s="31">
        <f t="shared" si="4"/>
        <v>0</v>
      </c>
      <c r="AD34" s="28" t="e">
        <f t="shared" si="5"/>
        <v>#DIV/0!</v>
      </c>
      <c r="AE34" s="28">
        <f t="shared" si="6"/>
        <v>0</v>
      </c>
      <c r="AF34" s="32">
        <f t="shared" si="6"/>
        <v>0</v>
      </c>
    </row>
    <row r="35" spans="1:32" hidden="1" x14ac:dyDescent="0.3">
      <c r="A35" s="53"/>
      <c r="B35" s="18"/>
      <c r="C35" s="19"/>
      <c r="D35" s="19"/>
      <c r="E35" s="18"/>
      <c r="F35" s="20" t="e">
        <f t="shared" si="7"/>
        <v>#N/A</v>
      </c>
      <c r="G35" s="19"/>
      <c r="H35" s="20"/>
      <c r="I35" s="33"/>
      <c r="J35" s="20"/>
      <c r="K35" s="34"/>
      <c r="L35" s="34"/>
      <c r="M35" s="34"/>
      <c r="N35" s="24"/>
      <c r="O35" s="35"/>
      <c r="P35" s="25" t="e">
        <f t="shared" si="1"/>
        <v>#DIV/0!</v>
      </c>
      <c r="Q35" s="45"/>
      <c r="R35" s="45"/>
      <c r="S35" s="45"/>
      <c r="T35" s="45"/>
      <c r="U35" s="45"/>
      <c r="V35" s="28" t="e">
        <f t="shared" si="2"/>
        <v>#DIV/0!</v>
      </c>
      <c r="W35" s="37"/>
      <c r="X35" s="30"/>
      <c r="Y35" s="30"/>
      <c r="Z35" s="30"/>
      <c r="AA35" s="30"/>
      <c r="AB35" s="30" t="e">
        <f t="shared" si="3"/>
        <v>#DIV/0!</v>
      </c>
      <c r="AC35" s="31">
        <f t="shared" si="4"/>
        <v>0</v>
      </c>
      <c r="AD35" s="28" t="e">
        <f t="shared" si="5"/>
        <v>#DIV/0!</v>
      </c>
      <c r="AE35" s="28">
        <f t="shared" si="6"/>
        <v>0</v>
      </c>
      <c r="AF35" s="32">
        <f t="shared" si="6"/>
        <v>0</v>
      </c>
    </row>
    <row r="36" spans="1:32" hidden="1" x14ac:dyDescent="0.3">
      <c r="A36" s="53"/>
      <c r="B36" s="18"/>
      <c r="C36" s="19"/>
      <c r="D36" s="19"/>
      <c r="E36" s="18"/>
      <c r="F36" s="20" t="e">
        <f t="shared" si="7"/>
        <v>#N/A</v>
      </c>
      <c r="G36" s="19"/>
      <c r="H36" s="20"/>
      <c r="I36" s="33"/>
      <c r="J36" s="20"/>
      <c r="K36" s="34"/>
      <c r="L36" s="34"/>
      <c r="M36" s="34"/>
      <c r="N36" s="24"/>
      <c r="O36" s="35"/>
      <c r="P36" s="25" t="e">
        <f t="shared" si="1"/>
        <v>#DIV/0!</v>
      </c>
      <c r="Q36" s="45"/>
      <c r="R36" s="45"/>
      <c r="S36" s="45"/>
      <c r="T36" s="45"/>
      <c r="U36" s="45"/>
      <c r="V36" s="28" t="e">
        <f t="shared" si="2"/>
        <v>#DIV/0!</v>
      </c>
      <c r="W36" s="37"/>
      <c r="X36" s="30"/>
      <c r="Y36" s="30"/>
      <c r="Z36" s="30"/>
      <c r="AA36" s="30"/>
      <c r="AB36" s="30" t="e">
        <f t="shared" si="3"/>
        <v>#DIV/0!</v>
      </c>
      <c r="AC36" s="31">
        <f t="shared" si="4"/>
        <v>0</v>
      </c>
      <c r="AD36" s="28" t="e">
        <f t="shared" si="5"/>
        <v>#DIV/0!</v>
      </c>
      <c r="AE36" s="28">
        <f t="shared" si="6"/>
        <v>0</v>
      </c>
      <c r="AF36" s="32">
        <f t="shared" si="6"/>
        <v>0</v>
      </c>
    </row>
    <row r="37" spans="1:32" hidden="1" x14ac:dyDescent="0.3">
      <c r="A37" s="53"/>
      <c r="B37" s="18"/>
      <c r="C37" s="19"/>
      <c r="D37" s="19"/>
      <c r="E37" s="18"/>
      <c r="F37" s="20" t="e">
        <f t="shared" si="7"/>
        <v>#N/A</v>
      </c>
      <c r="G37" s="19"/>
      <c r="H37" s="20"/>
      <c r="I37" s="33"/>
      <c r="J37" s="20"/>
      <c r="K37" s="34"/>
      <c r="L37" s="34"/>
      <c r="M37" s="34"/>
      <c r="N37" s="24"/>
      <c r="O37" s="35"/>
      <c r="P37" s="25" t="e">
        <f t="shared" si="1"/>
        <v>#DIV/0!</v>
      </c>
      <c r="Q37" s="45"/>
      <c r="R37" s="45"/>
      <c r="S37" s="45"/>
      <c r="T37" s="45"/>
      <c r="U37" s="45"/>
      <c r="V37" s="28" t="e">
        <f t="shared" si="2"/>
        <v>#DIV/0!</v>
      </c>
      <c r="W37" s="37"/>
      <c r="X37" s="30"/>
      <c r="Y37" s="30"/>
      <c r="Z37" s="30"/>
      <c r="AA37" s="30"/>
      <c r="AB37" s="30" t="e">
        <f t="shared" si="3"/>
        <v>#DIV/0!</v>
      </c>
      <c r="AC37" s="31">
        <f t="shared" si="4"/>
        <v>0</v>
      </c>
      <c r="AD37" s="28" t="e">
        <f t="shared" si="5"/>
        <v>#DIV/0!</v>
      </c>
      <c r="AE37" s="28">
        <f t="shared" si="6"/>
        <v>0</v>
      </c>
      <c r="AF37" s="32">
        <f t="shared" si="6"/>
        <v>0</v>
      </c>
    </row>
    <row r="40" spans="1:32" x14ac:dyDescent="0.3">
      <c r="A40" s="54"/>
      <c r="B40" s="54"/>
      <c r="C40" s="54"/>
      <c r="D40" s="54"/>
      <c r="E40" s="54"/>
      <c r="F40" s="1">
        <v>2022</v>
      </c>
      <c r="G40" s="1" t="s">
        <v>31</v>
      </c>
      <c r="H40" s="1">
        <v>1</v>
      </c>
      <c r="I40" s="1">
        <v>3.2</v>
      </c>
      <c r="K40" s="54"/>
      <c r="L40" s="54"/>
      <c r="M40" s="54"/>
      <c r="N40" s="54"/>
      <c r="O40" s="54"/>
      <c r="P40" s="54"/>
    </row>
    <row r="41" spans="1:32" x14ac:dyDescent="0.3">
      <c r="A41" s="54"/>
      <c r="B41" s="54"/>
      <c r="C41" s="54"/>
      <c r="D41" s="54"/>
      <c r="E41" s="54"/>
      <c r="F41" s="1">
        <v>2022</v>
      </c>
      <c r="G41" s="1" t="s">
        <v>31</v>
      </c>
      <c r="H41" s="1">
        <v>1</v>
      </c>
      <c r="I41" s="1">
        <v>1.25</v>
      </c>
      <c r="K41" s="54"/>
      <c r="L41" s="54"/>
      <c r="M41" s="54"/>
      <c r="N41" s="54"/>
      <c r="O41" s="54"/>
      <c r="P41" s="54"/>
    </row>
    <row r="42" spans="1:32" x14ac:dyDescent="0.3">
      <c r="A42" s="54"/>
      <c r="B42" s="54"/>
      <c r="C42" s="54"/>
      <c r="D42" s="54"/>
      <c r="E42" s="54"/>
      <c r="F42" s="1">
        <v>2022</v>
      </c>
      <c r="G42" s="1" t="s">
        <v>31</v>
      </c>
      <c r="H42" s="1">
        <v>1</v>
      </c>
      <c r="I42" s="1">
        <v>2.3199999999999998</v>
      </c>
      <c r="K42" s="54"/>
      <c r="L42" s="54"/>
      <c r="M42" s="54"/>
      <c r="N42" s="54"/>
      <c r="O42" s="54"/>
      <c r="P42" s="54"/>
    </row>
    <row r="43" spans="1:32" x14ac:dyDescent="0.3">
      <c r="A43" s="54"/>
      <c r="B43" s="54"/>
      <c r="C43" s="54"/>
      <c r="D43" s="54"/>
      <c r="E43" s="54"/>
      <c r="F43" s="1">
        <v>2022</v>
      </c>
      <c r="G43" s="1" t="s">
        <v>31</v>
      </c>
      <c r="H43" s="1">
        <v>1</v>
      </c>
      <c r="I43" s="1">
        <v>2.75</v>
      </c>
    </row>
    <row r="44" spans="1:32" x14ac:dyDescent="0.3">
      <c r="A44" s="54"/>
      <c r="B44" s="54"/>
      <c r="C44" s="54"/>
      <c r="D44" s="54"/>
      <c r="E44" s="54"/>
      <c r="F44" s="1">
        <v>2022</v>
      </c>
      <c r="G44" s="1" t="s">
        <v>31</v>
      </c>
      <c r="H44" s="1">
        <v>1</v>
      </c>
      <c r="I44" s="1">
        <v>2.96</v>
      </c>
    </row>
    <row r="45" spans="1:32" x14ac:dyDescent="0.3">
      <c r="A45" s="54"/>
      <c r="B45" s="54"/>
      <c r="C45" s="54"/>
      <c r="D45" s="54"/>
      <c r="E45" s="54"/>
      <c r="F45" s="1">
        <v>2022</v>
      </c>
      <c r="G45" s="1" t="s">
        <v>31</v>
      </c>
      <c r="H45" s="1">
        <v>1</v>
      </c>
      <c r="I45" s="1">
        <v>2.15</v>
      </c>
    </row>
    <row r="46" spans="1:32" x14ac:dyDescent="0.3">
      <c r="A46" s="54"/>
      <c r="B46" s="54"/>
      <c r="C46" s="54"/>
      <c r="D46" s="54"/>
      <c r="E46" s="54"/>
      <c r="F46" s="1">
        <v>2023</v>
      </c>
      <c r="G46" s="1" t="s">
        <v>31</v>
      </c>
      <c r="H46" s="1">
        <v>1</v>
      </c>
      <c r="I46" s="1">
        <v>2.1</v>
      </c>
    </row>
    <row r="47" spans="1:32" x14ac:dyDescent="0.3">
      <c r="A47" s="54"/>
      <c r="B47" s="54"/>
      <c r="C47" s="54"/>
      <c r="D47" s="54"/>
      <c r="E47" s="54"/>
      <c r="F47" s="1">
        <v>2022</v>
      </c>
      <c r="G47" s="1" t="s">
        <v>31</v>
      </c>
      <c r="H47" s="1">
        <v>1</v>
      </c>
      <c r="I47" s="1">
        <v>1.68</v>
      </c>
    </row>
    <row r="48" spans="1:32" x14ac:dyDescent="0.3">
      <c r="A48" s="54"/>
      <c r="B48" s="54"/>
      <c r="C48" s="54"/>
      <c r="D48" s="54"/>
      <c r="E48" s="54"/>
      <c r="F48" s="1">
        <v>2023</v>
      </c>
      <c r="G48" s="1" t="s">
        <v>31</v>
      </c>
      <c r="H48" s="1">
        <v>1</v>
      </c>
      <c r="I48" s="1">
        <v>1.75</v>
      </c>
    </row>
    <row r="49" spans="1:9" x14ac:dyDescent="0.3">
      <c r="A49" s="54"/>
      <c r="B49" s="54"/>
      <c r="C49" s="54"/>
      <c r="D49" s="54"/>
      <c r="E49" s="54"/>
      <c r="F49" s="1">
        <v>2022</v>
      </c>
      <c r="G49" s="1" t="s">
        <v>31</v>
      </c>
      <c r="H49" s="1">
        <v>1</v>
      </c>
      <c r="I49" s="1">
        <v>2.14</v>
      </c>
    </row>
    <row r="50" spans="1:9" x14ac:dyDescent="0.3">
      <c r="A50" s="54"/>
      <c r="B50" s="54"/>
      <c r="C50" s="54"/>
      <c r="D50" s="54"/>
      <c r="E50" s="54"/>
      <c r="F50" s="1">
        <v>2022</v>
      </c>
      <c r="G50" s="1" t="s">
        <v>31</v>
      </c>
      <c r="H50" s="1">
        <v>1</v>
      </c>
      <c r="I50" s="1">
        <v>1.55</v>
      </c>
    </row>
    <row r="51" spans="1:9" x14ac:dyDescent="0.3">
      <c r="A51" s="54"/>
      <c r="B51" s="54"/>
      <c r="C51" s="54"/>
      <c r="D51" s="54"/>
      <c r="E51" s="54"/>
      <c r="F51" s="1">
        <v>2022</v>
      </c>
      <c r="G51" s="1" t="s">
        <v>31</v>
      </c>
      <c r="H51" s="1">
        <v>1</v>
      </c>
      <c r="I51" s="1">
        <v>1.78</v>
      </c>
    </row>
    <row r="52" spans="1:9" x14ac:dyDescent="0.3">
      <c r="A52" s="54"/>
      <c r="B52" s="54"/>
      <c r="C52" s="54"/>
      <c r="D52" s="54"/>
      <c r="E52" s="54"/>
      <c r="F52" s="1">
        <v>2022</v>
      </c>
      <c r="G52" s="1" t="s">
        <v>31</v>
      </c>
      <c r="H52" s="1">
        <v>1</v>
      </c>
      <c r="I52" s="1">
        <v>2.3199999999999998</v>
      </c>
    </row>
    <row r="53" spans="1:9" x14ac:dyDescent="0.3">
      <c r="A53" s="54"/>
      <c r="B53" s="54"/>
      <c r="C53" s="54"/>
      <c r="D53" s="54"/>
      <c r="E53" s="54"/>
      <c r="F53" s="1">
        <v>2022</v>
      </c>
      <c r="G53" s="1" t="s">
        <v>31</v>
      </c>
      <c r="H53" s="1">
        <v>1</v>
      </c>
      <c r="I53" s="1">
        <v>2.59</v>
      </c>
    </row>
    <row r="54" spans="1:9" x14ac:dyDescent="0.3">
      <c r="A54" s="54"/>
      <c r="B54" s="54"/>
      <c r="C54" s="54"/>
      <c r="D54" s="54"/>
      <c r="E54" s="54"/>
      <c r="F54" s="1">
        <v>2022</v>
      </c>
      <c r="G54" s="1" t="s">
        <v>31</v>
      </c>
      <c r="H54" s="1">
        <v>1</v>
      </c>
      <c r="I54" s="1">
        <v>2.2200000000000002</v>
      </c>
    </row>
    <row r="55" spans="1:9" x14ac:dyDescent="0.3">
      <c r="A55" s="54"/>
      <c r="B55" s="54"/>
      <c r="C55" s="54"/>
      <c r="D55" s="54"/>
      <c r="E55" s="54"/>
      <c r="F55" s="1">
        <v>2022</v>
      </c>
      <c r="G55" s="1" t="s">
        <v>31</v>
      </c>
      <c r="H55" s="1">
        <v>1</v>
      </c>
      <c r="I55" s="1">
        <v>2.2400000000000002</v>
      </c>
    </row>
    <row r="56" spans="1:9" x14ac:dyDescent="0.3">
      <c r="A56" s="54"/>
      <c r="B56" s="54"/>
      <c r="C56" s="54"/>
      <c r="D56" s="54"/>
      <c r="E56" s="54"/>
      <c r="F56" s="1">
        <v>2022</v>
      </c>
      <c r="G56" s="1" t="s">
        <v>31</v>
      </c>
      <c r="H56" s="1">
        <v>1</v>
      </c>
      <c r="I56" s="1">
        <v>2.5</v>
      </c>
    </row>
    <row r="57" spans="1:9" x14ac:dyDescent="0.3">
      <c r="A57" s="54"/>
      <c r="B57" s="54"/>
      <c r="C57" s="54"/>
      <c r="D57" s="54"/>
      <c r="E57" s="54"/>
      <c r="F57" s="1">
        <v>2022</v>
      </c>
      <c r="G57" s="1" t="s">
        <v>31</v>
      </c>
      <c r="H57" s="1">
        <v>1</v>
      </c>
      <c r="I57" s="1">
        <v>2.35</v>
      </c>
    </row>
    <row r="58" spans="1:9" x14ac:dyDescent="0.3">
      <c r="A58" s="54"/>
      <c r="B58" s="54"/>
      <c r="C58" s="54"/>
      <c r="D58" s="54"/>
      <c r="E58" s="54"/>
      <c r="F58" s="1">
        <v>2023</v>
      </c>
      <c r="G58" s="1" t="s">
        <v>31</v>
      </c>
      <c r="H58" s="1">
        <v>1</v>
      </c>
      <c r="I58" s="1">
        <v>2.46</v>
      </c>
    </row>
    <row r="59" spans="1:9" x14ac:dyDescent="0.3">
      <c r="A59" s="54"/>
      <c r="B59" s="54"/>
      <c r="C59" s="54"/>
      <c r="D59" s="54"/>
      <c r="E59" s="54"/>
      <c r="F59" s="1">
        <v>2022</v>
      </c>
      <c r="G59" s="1" t="s">
        <v>31</v>
      </c>
      <c r="H59" s="1">
        <v>1</v>
      </c>
      <c r="I59" s="1">
        <v>2.6</v>
      </c>
    </row>
    <row r="60" spans="1:9" x14ac:dyDescent="0.3">
      <c r="A60" s="54"/>
      <c r="B60" s="54"/>
      <c r="C60" s="54"/>
      <c r="D60" s="54"/>
      <c r="E60" s="54"/>
      <c r="F60" s="1">
        <v>2023</v>
      </c>
      <c r="G60" s="1" t="s">
        <v>31</v>
      </c>
      <c r="H60" s="1">
        <v>1</v>
      </c>
      <c r="I60" s="1">
        <v>1.75</v>
      </c>
    </row>
    <row r="78" spans="1:132" s="55" customFormat="1" x14ac:dyDescent="0.3">
      <c r="A78" s="1"/>
      <c r="B78" s="1"/>
      <c r="C78" s="2"/>
      <c r="D78" s="2"/>
      <c r="E78" s="1"/>
      <c r="F78" s="1"/>
      <c r="G78" s="1"/>
      <c r="H78" s="1"/>
      <c r="I78" s="1"/>
      <c r="J78" s="1"/>
      <c r="K78" s="3"/>
      <c r="L78" s="3"/>
      <c r="M78" s="3"/>
      <c r="N78" s="4"/>
      <c r="O78" s="3"/>
      <c r="P78" s="3"/>
      <c r="Q78" s="3"/>
      <c r="R78" s="4"/>
      <c r="S78" s="3"/>
      <c r="T78" s="3"/>
      <c r="U78" s="3"/>
      <c r="V78" s="4"/>
      <c r="W78" s="1"/>
      <c r="X78" s="4"/>
      <c r="Y78" s="1"/>
      <c r="Z78" s="1"/>
      <c r="AA78" s="1"/>
      <c r="AB78" s="1"/>
      <c r="AC78" s="1"/>
      <c r="AD78" s="1"/>
      <c r="AE78" s="1"/>
      <c r="AF78" s="1"/>
      <c r="AG78" s="1"/>
      <c r="AH78" s="1"/>
      <c r="AI78" s="1"/>
      <c r="AJ78" s="1"/>
      <c r="AK78" s="1"/>
      <c r="AL78" s="1"/>
      <c r="AM78" s="1"/>
      <c r="AN78" s="1"/>
      <c r="BS78" s="56"/>
      <c r="BU78" s="57"/>
      <c r="BV78" s="58"/>
      <c r="BW78" s="58"/>
      <c r="BX78" s="59"/>
      <c r="BY78" s="60"/>
      <c r="BZ78" s="61"/>
      <c r="CA78" s="59"/>
      <c r="CB78" s="62"/>
      <c r="CC78" s="62"/>
      <c r="CD78" s="62"/>
      <c r="CE78" s="62"/>
      <c r="CF78" s="62"/>
      <c r="CG78" s="62"/>
      <c r="CH78" s="62"/>
      <c r="CI78" s="62"/>
      <c r="CJ78" s="62"/>
      <c r="CK78" s="62"/>
      <c r="CL78" s="62"/>
      <c r="CM78" s="62"/>
      <c r="CN78" s="62"/>
      <c r="CO78" s="62"/>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row>
    <row r="79" spans="1:132" x14ac:dyDescent="0.3">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6"/>
      <c r="BT79" s="55"/>
      <c r="BU79" s="62"/>
      <c r="BV79" s="62"/>
      <c r="BW79" s="62"/>
      <c r="BX79" s="62"/>
      <c r="BY79" s="63"/>
      <c r="BZ79" s="55"/>
      <c r="CA79" s="62"/>
      <c r="CB79" s="62"/>
      <c r="CC79" s="62"/>
      <c r="CD79" s="62"/>
      <c r="CE79" s="62"/>
      <c r="CF79" s="62"/>
      <c r="CG79" s="62"/>
      <c r="CH79" s="62"/>
      <c r="CI79" s="62"/>
      <c r="CJ79" s="62"/>
      <c r="CK79" s="62"/>
      <c r="CL79" s="62"/>
      <c r="CM79" s="62"/>
      <c r="CN79" s="62"/>
      <c r="CO79" s="62"/>
      <c r="CP79" s="55"/>
      <c r="CQ79" s="55"/>
      <c r="CR79" s="55"/>
      <c r="CS79" s="55"/>
      <c r="CT79" s="55"/>
      <c r="CU79" s="55"/>
      <c r="CV79" s="55"/>
      <c r="CW79" s="55"/>
      <c r="CX79" s="55"/>
      <c r="CY79" s="55"/>
      <c r="CZ79" s="55"/>
      <c r="DA79" s="55"/>
    </row>
    <row r="80" spans="1:132" x14ac:dyDescent="0.3">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64"/>
      <c r="BT80" s="55"/>
      <c r="BU80" s="55"/>
      <c r="BV80" s="55"/>
      <c r="BW80" s="55"/>
      <c r="BX80" s="55"/>
      <c r="BY80" s="55"/>
      <c r="BZ80" s="55"/>
      <c r="CA80" s="62"/>
      <c r="CB80" s="62"/>
      <c r="CC80" s="62"/>
      <c r="CD80" s="62"/>
      <c r="CE80" s="62"/>
      <c r="CF80" s="62"/>
      <c r="CG80" s="62"/>
      <c r="CH80" s="62"/>
      <c r="CI80" s="62"/>
      <c r="CJ80" s="62"/>
      <c r="CK80" s="62"/>
      <c r="CL80" s="62"/>
      <c r="CM80" s="62"/>
      <c r="CN80" s="55"/>
      <c r="CO80" s="55"/>
      <c r="CP80" s="55"/>
      <c r="CQ80" s="55"/>
      <c r="CR80" s="55"/>
      <c r="CS80" s="55"/>
      <c r="CT80" s="55"/>
      <c r="CU80" s="55"/>
      <c r="CV80" s="55"/>
      <c r="CW80" s="55"/>
      <c r="CX80" s="55"/>
      <c r="CY80" s="55"/>
      <c r="CZ80" s="55"/>
      <c r="DA80" s="55"/>
    </row>
    <row r="81" spans="41:105" x14ac:dyDescent="0.3">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64"/>
      <c r="BT81" s="55"/>
      <c r="BU81" s="55"/>
      <c r="BV81" s="55"/>
      <c r="BW81" s="55"/>
      <c r="BX81" s="55"/>
      <c r="BY81" s="55"/>
      <c r="BZ81" s="55"/>
      <c r="CA81" s="64"/>
      <c r="CB81" s="64"/>
      <c r="CC81" s="62"/>
      <c r="CD81" s="65"/>
      <c r="CE81" s="65"/>
      <c r="CF81" s="65"/>
      <c r="CG81" s="55"/>
      <c r="CH81" s="55"/>
      <c r="CI81" s="55"/>
      <c r="CJ81" s="55"/>
      <c r="CK81" s="55"/>
      <c r="CL81" s="55"/>
      <c r="CM81" s="55"/>
      <c r="CN81" s="55"/>
      <c r="CO81" s="55"/>
      <c r="CP81" s="55"/>
      <c r="CQ81" s="55"/>
      <c r="CR81" s="55"/>
      <c r="CS81" s="55"/>
      <c r="CT81" s="55"/>
      <c r="CU81" s="55"/>
      <c r="CV81" s="55"/>
      <c r="CW81" s="55"/>
      <c r="CX81" s="55"/>
      <c r="CY81" s="55"/>
      <c r="CZ81" s="55"/>
      <c r="DA81" s="55"/>
    </row>
    <row r="82" spans="41:105" x14ac:dyDescent="0.3">
      <c r="AO82" s="55"/>
      <c r="AP82" s="55"/>
      <c r="AQ82" s="55"/>
      <c r="AR82" s="55"/>
      <c r="AS82" s="55"/>
      <c r="AT82" s="55"/>
      <c r="AU82" s="55"/>
      <c r="AV82" s="55"/>
      <c r="AW82" s="55"/>
      <c r="AX82" s="55"/>
      <c r="AY82" s="55"/>
      <c r="AZ82" s="55"/>
      <c r="BA82" s="55"/>
      <c r="BB82" s="55" t="s">
        <v>92</v>
      </c>
      <c r="BC82" s="55"/>
      <c r="BD82" s="55"/>
      <c r="BE82" s="55"/>
      <c r="BF82" s="55"/>
      <c r="BG82" s="55"/>
      <c r="BH82" s="55"/>
      <c r="BI82" s="55"/>
      <c r="BJ82" s="55"/>
      <c r="BK82" s="55"/>
      <c r="BL82" s="55"/>
      <c r="BM82" s="55"/>
      <c r="BN82" s="55"/>
      <c r="BO82" s="55"/>
      <c r="BP82" s="55"/>
      <c r="BQ82" s="55"/>
      <c r="BR82" s="55"/>
      <c r="BS82" s="64"/>
      <c r="BT82" s="55"/>
      <c r="BU82" s="55"/>
      <c r="BV82" s="55"/>
      <c r="BW82" s="55"/>
      <c r="BX82" s="55"/>
      <c r="BY82" s="55"/>
      <c r="BZ82" s="55"/>
      <c r="CA82" s="64"/>
      <c r="CB82" s="64"/>
      <c r="CC82" s="62"/>
      <c r="CD82" s="64"/>
      <c r="CE82" s="64"/>
      <c r="CF82" s="64"/>
      <c r="CG82" s="55"/>
      <c r="CH82" s="55"/>
      <c r="CI82" s="55"/>
      <c r="CJ82" s="55"/>
      <c r="CK82" s="55"/>
      <c r="CL82" s="55"/>
      <c r="CM82" s="55"/>
      <c r="CN82" s="55"/>
      <c r="CO82" s="55"/>
      <c r="CP82" s="55"/>
      <c r="CQ82" s="55"/>
      <c r="CR82" s="55"/>
      <c r="CS82" s="55"/>
      <c r="CT82" s="55"/>
      <c r="CU82" s="55"/>
      <c r="CV82" s="55"/>
      <c r="CW82" s="55"/>
      <c r="CX82" s="55"/>
      <c r="CY82" s="55"/>
      <c r="CZ82" s="55"/>
      <c r="DA82" s="55"/>
    </row>
    <row r="83" spans="41:105" ht="21" customHeight="1" x14ac:dyDescent="0.3">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64"/>
      <c r="BT83" s="55"/>
      <c r="BU83" s="55"/>
      <c r="BV83" s="55"/>
      <c r="BW83" s="55"/>
      <c r="BX83" s="55"/>
      <c r="BY83" s="55"/>
      <c r="BZ83" s="55"/>
      <c r="CA83" s="64"/>
      <c r="CB83" s="64"/>
      <c r="CC83" s="62"/>
      <c r="CD83" s="64"/>
      <c r="CE83" s="64"/>
      <c r="CF83" s="64"/>
      <c r="CG83" s="55"/>
      <c r="CH83" s="55"/>
      <c r="CI83" s="55"/>
      <c r="CJ83" s="55"/>
      <c r="CK83" s="55"/>
      <c r="CL83" s="55"/>
      <c r="CM83" s="55"/>
      <c r="CN83" s="55"/>
      <c r="CO83" s="55"/>
      <c r="CP83" s="55"/>
      <c r="CQ83" s="55"/>
      <c r="CR83" s="55"/>
      <c r="CS83" s="55"/>
      <c r="CT83" s="55"/>
      <c r="CU83" s="55"/>
      <c r="CV83" s="55"/>
      <c r="CW83" s="55"/>
      <c r="CX83" s="55"/>
      <c r="CY83" s="55"/>
      <c r="CZ83" s="55"/>
      <c r="DA83" s="55"/>
    </row>
    <row r="84" spans="41:105" ht="31.5" customHeight="1" x14ac:dyDescent="0.3">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64"/>
      <c r="BT84" s="55"/>
      <c r="BU84" s="55"/>
      <c r="BV84" s="55"/>
      <c r="BW84" s="55"/>
      <c r="BX84" s="55"/>
      <c r="BY84" s="55"/>
      <c r="BZ84" s="55"/>
      <c r="CA84" s="64"/>
      <c r="CB84" s="64"/>
      <c r="CC84" s="62"/>
      <c r="CD84" s="55"/>
      <c r="CE84" s="55"/>
      <c r="CF84" s="55"/>
      <c r="CG84" s="55"/>
      <c r="CH84" s="55"/>
      <c r="CI84" s="55"/>
      <c r="CJ84" s="55"/>
      <c r="CK84" s="55"/>
      <c r="CL84" s="55"/>
      <c r="CM84" s="55"/>
      <c r="CN84" s="55"/>
      <c r="CO84" s="55"/>
      <c r="CP84" s="55"/>
      <c r="CQ84" s="55"/>
      <c r="CR84" s="55" t="s">
        <v>10</v>
      </c>
      <c r="CS84" s="55"/>
      <c r="CT84" s="55"/>
      <c r="CU84" s="55"/>
      <c r="CV84" s="55"/>
      <c r="CW84" s="55"/>
      <c r="CX84" s="55"/>
      <c r="CY84" s="55"/>
      <c r="CZ84" s="55"/>
      <c r="DA84" s="55"/>
    </row>
    <row r="85" spans="41:105" ht="25.5" customHeight="1" x14ac:dyDescent="0.3">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64"/>
      <c r="BT85" s="55"/>
      <c r="BU85" s="55"/>
      <c r="BV85" s="55"/>
      <c r="BW85" s="55"/>
      <c r="BX85" s="55"/>
      <c r="BY85" s="55"/>
      <c r="BZ85" s="55"/>
      <c r="CA85" s="64"/>
      <c r="CB85" s="64"/>
      <c r="CC85" s="62"/>
      <c r="CD85" s="55"/>
      <c r="CE85" s="55"/>
      <c r="CF85" s="55"/>
      <c r="CG85" s="55"/>
      <c r="CH85" s="55"/>
      <c r="CI85" s="55"/>
      <c r="CJ85" s="55"/>
      <c r="CK85" s="55"/>
      <c r="CL85" s="55"/>
      <c r="CM85" s="55"/>
      <c r="CN85" s="55"/>
      <c r="CO85" s="55"/>
      <c r="CP85" s="55"/>
      <c r="CQ85" s="55"/>
      <c r="CR85" s="55"/>
      <c r="CS85" s="55"/>
      <c r="CT85" s="55"/>
      <c r="CU85" s="55"/>
      <c r="CV85" s="55"/>
      <c r="CW85" s="55"/>
      <c r="CX85" s="55"/>
      <c r="CY85" s="55"/>
      <c r="CZ85" s="55"/>
      <c r="DA85" s="55"/>
    </row>
    <row r="86" spans="41:105" x14ac:dyDescent="0.3">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64"/>
      <c r="BT86" s="55"/>
      <c r="BU86" s="55"/>
      <c r="BV86" s="55"/>
      <c r="BW86" s="55"/>
      <c r="BX86" s="55"/>
      <c r="BY86" s="55"/>
      <c r="BZ86" s="55"/>
      <c r="CA86" s="64"/>
      <c r="CB86" s="64"/>
      <c r="CC86" s="62"/>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row>
    <row r="87" spans="41:105" x14ac:dyDescent="0.3">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64"/>
      <c r="BT87" s="55"/>
      <c r="BU87" s="55"/>
      <c r="BV87" s="55"/>
      <c r="BW87" s="55"/>
      <c r="BX87" s="55"/>
      <c r="BY87" s="55"/>
      <c r="BZ87" s="55"/>
      <c r="CA87" s="64"/>
      <c r="CB87" s="64"/>
      <c r="CC87" s="62"/>
      <c r="CD87" s="55"/>
      <c r="CE87" s="55"/>
      <c r="CF87" s="55"/>
      <c r="CG87" s="55"/>
      <c r="CH87" s="55"/>
      <c r="CI87" s="55"/>
      <c r="CJ87" s="55"/>
      <c r="CK87" s="55"/>
      <c r="CL87" s="55"/>
      <c r="CM87" s="55"/>
      <c r="CN87" s="55"/>
      <c r="CO87" s="55"/>
      <c r="CP87" s="55"/>
      <c r="CQ87" s="55"/>
      <c r="CR87" s="55"/>
      <c r="CS87" s="55"/>
      <c r="CT87" s="55"/>
      <c r="CU87" s="55"/>
      <c r="CV87" s="55"/>
      <c r="CW87" s="55"/>
      <c r="CX87" s="55"/>
      <c r="CY87" s="55"/>
      <c r="CZ87" s="55"/>
      <c r="DA87" s="55"/>
    </row>
    <row r="138" ht="15" customHeight="1" x14ac:dyDescent="0.3"/>
    <row r="140" ht="15" customHeight="1" x14ac:dyDescent="0.3"/>
  </sheetData>
  <sheetProtection selectLockedCells="1"/>
  <sortState xmlns:xlrd2="http://schemas.microsoft.com/office/spreadsheetml/2017/richdata2" ref="A7:WWO26">
    <sortCondition descending="1" ref="K7:K26"/>
    <sortCondition descending="1" ref="P7:P26"/>
  </sortState>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F909E0B1-DAF2-423A-9F4F-AA33A96A63A1}">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RESULTATS POULE DE 2</vt:lpstr>
      <vt:lpstr>RESULTATS  POULE DE  3 (4)</vt:lpstr>
      <vt:lpstr>RESULTATS  POULE DE  3 (3)</vt:lpstr>
      <vt:lpstr>RESULTATS  POULE DE  3 (2)</vt:lpstr>
      <vt:lpstr>RESULTATS  POULE DE  3</vt:lpstr>
      <vt:lpstr>Rank</vt:lpstr>
      <vt:lpstr>NomPrenLicenCateg</vt:lpstr>
      <vt:lpstr>Rank!Zone_d_impression</vt:lpstr>
      <vt:lpstr>'RESULTATS  POULE DE  3'!Zone_d_impression</vt:lpstr>
      <vt:lpstr>'RESULTATS  POULE DE  3 (2)'!Zone_d_impression</vt:lpstr>
      <vt:lpstr>'RESULTATS  POULE DE  3 (3)'!Zone_d_impression</vt:lpstr>
      <vt:lpstr>'RESULTATS  POULE DE  3 (4)'!Zone_d_impression</vt:lpstr>
      <vt:lpstr>'RESULTATS POULE DE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abasm</dc:creator>
  <cp:lastModifiedBy>balendar eric</cp:lastModifiedBy>
  <dcterms:created xsi:type="dcterms:W3CDTF">2022-11-09T13:52:31Z</dcterms:created>
  <dcterms:modified xsi:type="dcterms:W3CDTF">2023-01-11T11:21:51Z</dcterms:modified>
</cp:coreProperties>
</file>