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saison 22.23\TOURNOIS\Cadre N3\T1 LIVRY\"/>
    </mc:Choice>
  </mc:AlternateContent>
  <xr:revisionPtr revIDLastSave="0" documentId="13_ncr:1_{5DFA3A6C-FA61-48AC-970D-2092E9159D5E}" xr6:coauthVersionLast="47" xr6:coauthVersionMax="47" xr10:uidLastSave="{00000000-0000-0000-0000-000000000000}"/>
  <bookViews>
    <workbookView xWindow="-108" yWindow="-108" windowWidth="23256" windowHeight="12576" activeTab="2" xr2:uid="{8BB651F2-D2BC-497A-823D-F68F14CF4045}"/>
  </bookViews>
  <sheets>
    <sheet name="RESULTATS POULE DE 2 (2)" sheetId="4" r:id="rId1"/>
    <sheet name="RESULTATS POULE DE 2" sheetId="3" r:id="rId2"/>
    <sheet name="Rank" sheetId="2" r:id="rId3"/>
  </sheets>
  <externalReferences>
    <externalReference r:id="rId4"/>
    <externalReference r:id="rId5"/>
    <externalReference r:id="rId6"/>
    <externalReference r:id="rId7"/>
    <externalReference r:id="rId8"/>
  </externalReferences>
  <definedNames>
    <definedName name="avancement">[1]DONNEES!$F$2:$F$5</definedName>
    <definedName name="BD_JOUEURS_CATEGORIES" localSheetId="0">[5]BD_JOUEURS_CLUB_CATEGORIES!$A$2:$G$91</definedName>
    <definedName name="BD_JOUEURS_CATEGORIES">[4]BD_JOUEURS_CLUB_CATEGORIES!$A$2:$G$91</definedName>
    <definedName name="CATE_COR" localSheetId="0">'[5]POULE DE 3 '!$AC$236:$AD$240</definedName>
    <definedName name="CATE_COR">'[4]POULE DE 3 '!$AC$236:$AD$240</definedName>
    <definedName name="CLUBS">[1]DONNEES!#REF!</definedName>
    <definedName name="CoordonnéesClubs">[1]DONNEES!#REF!</definedName>
    <definedName name="Distrib" localSheetId="2">#REF!</definedName>
    <definedName name="Distrib">#REF!</definedName>
    <definedName name="Eff_Particip" localSheetId="2">#REF!,#REF!</definedName>
    <definedName name="Eff_Particip">[1]INSCRITS_POULES!$E$6,[1]INSCRITS_POULES!$AQ$9:$AQ$79</definedName>
    <definedName name="Inscrip" localSheetId="2">#REF!</definedName>
    <definedName name="Inscrip">#REF!</definedName>
    <definedName name="ModeJeu_col" localSheetId="0">'[5]A RENSEIGNER'!$B$183:$C$186</definedName>
    <definedName name="ModeJeu_col">'[4]A RENSEIGNER'!$B$183:$C$186</definedName>
    <definedName name="NomLicenceClub">[1]DONNEES!$A$2:$C$126</definedName>
    <definedName name="NomPrenLicenCateg">Rank!$C$7:$G$17</definedName>
    <definedName name="Noms" localSheetId="0">[5]BD_JOUEURS_CLUB_CATEGORIES!$A$4:$A$93</definedName>
    <definedName name="Noms">[4]BD_JOUEURS_CLUB_CATEGORIES!$A$4:$A$93</definedName>
    <definedName name="tab_corresp_ID_cate" localSheetId="0">[5]BD_JOUEURS_CLUB_CATEGORIES!$D$4:$G$91</definedName>
    <definedName name="tab_corresp_ID_cate">[4]BD_JOUEURS_CLUB_CATEGORIES!$D$4:$G$91</definedName>
    <definedName name="tabdistance" localSheetId="0">[5]categories!$A$4:$E$24</definedName>
    <definedName name="tabdistance">[4]categories!$A$4:$E$24</definedName>
    <definedName name="tablemoy" localSheetId="0">[5]categories!$G$4:$K$24</definedName>
    <definedName name="tablemoy">[4]categories!$G$4:$K$24</definedName>
    <definedName name="_xlnm.Print_Area" localSheetId="2">Rank!$A$6:$AF$20</definedName>
    <definedName name="_xlnm.Print_Area" localSheetId="1">'RESULTATS POULE DE 2'!$B$2:$V$26</definedName>
    <definedName name="_xlnm.Print_Area" localSheetId="0">'RESULTATS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O24" i="4" l="1"/>
  <c r="M24" i="4"/>
  <c r="L24" i="4"/>
  <c r="J24" i="4"/>
  <c r="F24" i="4"/>
  <c r="D24" i="4"/>
  <c r="C24" i="4"/>
  <c r="K23" i="4"/>
  <c r="E23" i="4"/>
  <c r="C23" i="4"/>
  <c r="U22" i="4"/>
  <c r="S22" i="4"/>
  <c r="R22" i="4"/>
  <c r="Q22" i="4"/>
  <c r="P22" i="4"/>
  <c r="N22" i="4"/>
  <c r="M22" i="4"/>
  <c r="L22" i="4"/>
  <c r="J22" i="4"/>
  <c r="F22" i="4"/>
  <c r="D22" i="4"/>
  <c r="C22" i="4"/>
  <c r="G21" i="4" s="1"/>
  <c r="J21" i="4"/>
  <c r="O20" i="4"/>
  <c r="M20" i="4"/>
  <c r="L20" i="4"/>
  <c r="J20" i="4"/>
  <c r="I20" i="4"/>
  <c r="G20" i="4"/>
  <c r="C20" i="4"/>
  <c r="K19" i="4"/>
  <c r="H19" i="4"/>
  <c r="C19" i="4"/>
  <c r="U18" i="4"/>
  <c r="S18" i="4"/>
  <c r="R18" i="4"/>
  <c r="Q18" i="4"/>
  <c r="P18" i="4"/>
  <c r="N18" i="4"/>
  <c r="M18" i="4"/>
  <c r="L18" i="4"/>
  <c r="J18" i="4"/>
  <c r="I18" i="4"/>
  <c r="G18" i="4"/>
  <c r="C18" i="4"/>
  <c r="D21" i="4" s="1"/>
  <c r="C13" i="4"/>
  <c r="C11" i="4"/>
  <c r="C9" i="4"/>
  <c r="C7" i="4"/>
  <c r="C5" i="4"/>
  <c r="C3" i="4"/>
  <c r="T18" i="4" l="1"/>
  <c r="T22" i="4"/>
  <c r="D17" i="4"/>
  <c r="G17" i="4"/>
  <c r="J17" i="4"/>
  <c r="O24" i="3" l="1"/>
  <c r="M24" i="3"/>
  <c r="L24" i="3"/>
  <c r="J24" i="3"/>
  <c r="F24" i="3"/>
  <c r="D24" i="3"/>
  <c r="C24" i="3"/>
  <c r="K23" i="3"/>
  <c r="E23" i="3"/>
  <c r="C23" i="3"/>
  <c r="U22" i="3"/>
  <c r="S22" i="3"/>
  <c r="R22" i="3"/>
  <c r="Q22" i="3"/>
  <c r="P22" i="3"/>
  <c r="N22" i="3"/>
  <c r="M22" i="3"/>
  <c r="L22" i="3"/>
  <c r="J22" i="3"/>
  <c r="F22" i="3"/>
  <c r="D22" i="3"/>
  <c r="C22" i="3"/>
  <c r="G21" i="3" s="1"/>
  <c r="J21" i="3"/>
  <c r="O20" i="3"/>
  <c r="M20" i="3"/>
  <c r="L20" i="3"/>
  <c r="J20" i="3"/>
  <c r="I20" i="3"/>
  <c r="G20" i="3"/>
  <c r="C20" i="3"/>
  <c r="K19" i="3"/>
  <c r="H19" i="3"/>
  <c r="C19" i="3"/>
  <c r="U18" i="3"/>
  <c r="T18" i="3"/>
  <c r="S18" i="3"/>
  <c r="R18" i="3"/>
  <c r="Q18" i="3"/>
  <c r="P18" i="3"/>
  <c r="N18" i="3"/>
  <c r="M18" i="3"/>
  <c r="L18" i="3"/>
  <c r="J18" i="3"/>
  <c r="I18" i="3"/>
  <c r="G18" i="3"/>
  <c r="C18" i="3"/>
  <c r="D21" i="3" s="1"/>
  <c r="J17" i="3"/>
  <c r="G17" i="3"/>
  <c r="C13" i="3"/>
  <c r="C11" i="3"/>
  <c r="C9" i="3"/>
  <c r="C7" i="3"/>
  <c r="C5" i="3"/>
  <c r="C3" i="3"/>
  <c r="D17" i="3" l="1"/>
  <c r="T22" i="3"/>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<sst xmlns="http://schemas.openxmlformats.org/spreadsheetml/2006/main" count="152" uniqueCount="86">
  <si>
    <t>CDBVM</t>
  </si>
  <si>
    <t>SAISON 2022 / 2023</t>
  </si>
  <si>
    <t xml:space="preserve">RANKING </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</si>
  <si>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</si>
  <si>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</si>
  <si>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</si>
  <si>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</si>
  <si>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</si>
  <si>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</si>
  <si>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</si>
  <si>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</si>
  <si>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</si>
  <si>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</si>
  <si>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</si>
  <si>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</si>
  <si>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</si>
  <si>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</si>
  <si>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</si>
  <si>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</si>
  <si>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</si>
  <si>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</si>
  <si>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</si>
  <si>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</si>
  <si>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</si>
  <si>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</si>
  <si>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</si>
  <si>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</si>
  <si>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FAVERO ALAIN</t>
  </si>
  <si>
    <t>FAVERO</t>
  </si>
  <si>
    <t>ALAIN</t>
  </si>
  <si>
    <t>BILLARD CLUB DE LIVRY GARGAN</t>
  </si>
  <si>
    <t>N3</t>
  </si>
  <si>
    <t>FINALISTE</t>
  </si>
  <si>
    <t>THIERRY JEAN MICHEL</t>
  </si>
  <si>
    <t>THIERRY</t>
  </si>
  <si>
    <t>JEAN MICHEL</t>
  </si>
  <si>
    <t>ACADEMIE DE BILLARD DE MAISONS ALFORT</t>
  </si>
  <si>
    <t>SIMON CLAUDE</t>
  </si>
  <si>
    <t>SIMON</t>
  </si>
  <si>
    <t>CLAUDE</t>
  </si>
  <si>
    <t>ASS. BILLARD AMATEUR DE SAINT MAUR</t>
  </si>
  <si>
    <t/>
  </si>
  <si>
    <t>PEYROLE PHILIPPE</t>
  </si>
  <si>
    <t>PEYROLE</t>
  </si>
  <si>
    <t>PHILIPPE</t>
  </si>
  <si>
    <t>PIVONET FRANCIS</t>
  </si>
  <si>
    <t>PIVONET</t>
  </si>
  <si>
    <t>FRANCIS</t>
  </si>
  <si>
    <t>R1</t>
  </si>
  <si>
    <t>JARRETY DIDIER</t>
  </si>
  <si>
    <t>JARRETY</t>
  </si>
  <si>
    <t>DIDIER</t>
  </si>
  <si>
    <t>ARGIS MICKAEL</t>
  </si>
  <si>
    <t>GUREWAN</t>
  </si>
  <si>
    <t>SURESH</t>
  </si>
  <si>
    <t>GUREWAN SURESH</t>
  </si>
  <si>
    <t>GILLOT</t>
  </si>
  <si>
    <t>OLIVIER</t>
  </si>
  <si>
    <t>GILLOT OLIVIER</t>
  </si>
  <si>
    <t>DOUSSOT PIERRE</t>
  </si>
  <si>
    <t>DOUSSOT</t>
  </si>
  <si>
    <t>PIERRE</t>
  </si>
  <si>
    <t>SAGET XAVIER</t>
  </si>
  <si>
    <t>SAGET</t>
  </si>
  <si>
    <t>XAVIER</t>
  </si>
  <si>
    <t>MOLET CLAUDE</t>
  </si>
  <si>
    <t>MOLET</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</si>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</sst>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1"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s>
  <fills count="12">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s>
  <borders count="49">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198">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1" fillId="0" borderId="6" xfId="1" applyBorder="1" applyAlignment="1">
      <alignment horizontal="left"/>
    </xf>
    <xf numFmtId="0" fontId="4" fillId="0" borderId="6" xfId="2" applyBorder="1" applyAlignment="1">
      <alignment horizontal="center"/>
    </xf>
    <xf numFmtId="1" fontId="4" fillId="0" borderId="6" xfId="2" applyNumberFormat="1" applyBorder="1" applyAlignment="1">
      <alignment horizontal="center"/>
    </xf>
    <xf numFmtId="2"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2"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4" fillId="8" borderId="6" xfId="2" applyFill="1" applyBorder="1" applyAlignment="1" applyProtection="1">
      <alignment horizontal="center" vertical="center"/>
      <protection hidden="1"/>
    </xf>
    <xf numFmtId="164" fontId="4" fillId="8" borderId="6" xfId="2" applyNumberFormat="1" applyFill="1" applyBorder="1" applyAlignment="1" applyProtection="1">
      <alignment horizontal="center" vertical="center"/>
      <protection hidden="1"/>
    </xf>
    <xf numFmtId="1" fontId="4" fillId="8"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xf>
    <xf numFmtId="164" fontId="4" fillId="7" borderId="6" xfId="2" applyNumberFormat="1" applyFill="1" applyBorder="1" applyAlignment="1" applyProtection="1">
      <alignment horizontal="center" vertical="center"/>
      <protection hidden="1"/>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4" fillId="7" borderId="9" xfId="2" applyFill="1" applyBorder="1" applyAlignment="1" applyProtection="1">
      <alignment horizontal="center" vertical="center"/>
      <protection hidden="1"/>
    </xf>
    <xf numFmtId="164" fontId="4" fillId="7" borderId="9" xfId="2" applyNumberFormat="1" applyFill="1" applyBorder="1" applyAlignment="1" applyProtection="1">
      <alignment horizontal="center" vertical="center"/>
      <protection hidden="1"/>
    </xf>
    <xf numFmtId="1" fontId="4" fillId="7" borderId="9" xfId="2" applyNumberFormat="1" applyFill="1" applyBorder="1" applyAlignment="1" applyProtection="1">
      <alignment horizontal="center" vertical="center"/>
      <protection hidden="1"/>
    </xf>
    <xf numFmtId="0" fontId="8" fillId="7" borderId="6" xfId="2" applyFont="1" applyFill="1" applyBorder="1" applyAlignment="1" applyProtection="1">
      <alignment horizontal="center" vertical="center"/>
      <protection locked="0"/>
    </xf>
    <xf numFmtId="0" fontId="8" fillId="0" borderId="6" xfId="2" applyFont="1" applyBorder="1" applyAlignment="1">
      <alignment horizontal="center"/>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1" fillId="0" borderId="6" xfId="1" applyBorder="1" applyAlignment="1" applyProtection="1">
      <alignment horizontal="center"/>
      <protection hidden="1"/>
    </xf>
    <xf numFmtId="0" fontId="8" fillId="7" borderId="7" xfId="2" applyFont="1" applyFill="1" applyBorder="1" applyAlignment="1" applyProtection="1">
      <alignment horizontal="center" vertical="center"/>
      <protection locked="0"/>
    </xf>
    <xf numFmtId="0" fontId="8" fillId="9" borderId="6" xfId="2" applyFont="1" applyFill="1" applyBorder="1" applyAlignment="1" applyProtection="1">
      <alignment horizontal="center" vertical="center"/>
      <protection hidden="1"/>
    </xf>
    <xf numFmtId="2"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0" fontId="1" fillId="0" borderId="6" xfId="1" applyBorder="1" applyProtection="1">
      <protection hidden="1"/>
    </xf>
    <xf numFmtId="0" fontId="8" fillId="7" borderId="6" xfId="2" applyFont="1" applyFill="1" applyBorder="1" applyAlignment="1" applyProtection="1">
      <alignment horizontal="center" vertical="center" wrapText="1"/>
      <protection locked="0"/>
    </xf>
    <xf numFmtId="0" fontId="7" fillId="0" borderId="10" xfId="2" applyFont="1" applyBorder="1" applyAlignment="1">
      <alignment horizontal="center"/>
    </xf>
    <xf numFmtId="0" fontId="4" fillId="0" borderId="10" xfId="2" applyBorder="1" applyAlignment="1">
      <alignment horizontal="center"/>
    </xf>
    <xf numFmtId="0" fontId="4" fillId="7" borderId="11" xfId="2" applyFill="1" applyBorder="1" applyAlignment="1" applyProtection="1">
      <alignment horizontal="center" vertical="center"/>
      <protection hidden="1"/>
    </xf>
    <xf numFmtId="164" fontId="4" fillId="7" borderId="11" xfId="2" applyNumberFormat="1" applyFill="1" applyBorder="1" applyAlignment="1" applyProtection="1">
      <alignment horizontal="center" vertical="center"/>
      <protection hidden="1"/>
    </xf>
    <xf numFmtId="1" fontId="4" fillId="7" borderId="11" xfId="2" applyNumberFormat="1" applyFill="1" applyBorder="1" applyAlignment="1" applyProtection="1">
      <alignment horizontal="center" vertical="center"/>
      <protection hidden="1"/>
    </xf>
    <xf numFmtId="0" fontId="8" fillId="7" borderId="10" xfId="2" applyFont="1" applyFill="1" applyBorder="1" applyAlignment="1">
      <alignment horizontal="center"/>
    </xf>
    <xf numFmtId="2" fontId="8" fillId="7" borderId="10" xfId="2" applyNumberFormat="1" applyFont="1" applyFill="1" applyBorder="1" applyAlignment="1">
      <alignment horizontal="center"/>
    </xf>
    <xf numFmtId="17" fontId="7" fillId="0" borderId="6" xfId="2" applyNumberFormat="1" applyFont="1" applyBorder="1" applyAlignment="1">
      <alignment horizontal="center"/>
    </xf>
    <xf numFmtId="0" fontId="1" fillId="0" borderId="12" xfId="1" applyBorder="1"/>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0" xfId="1" applyAlignment="1" applyProtection="1">
      <alignment horizontal="justify" vertical="justify"/>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2" xfId="1" applyFont="1" applyFill="1" applyBorder="1" applyAlignment="1" applyProtection="1">
      <alignment horizontal="center" vertical="center" wrapText="1"/>
      <protection hidden="1"/>
    </xf>
    <xf numFmtId="0" fontId="15" fillId="11" borderId="23" xfId="1" applyFont="1" applyFill="1" applyBorder="1" applyAlignment="1" applyProtection="1">
      <alignment horizontal="center" vertical="center" wrapText="1"/>
      <protection hidden="1"/>
    </xf>
    <xf numFmtId="0" fontId="15" fillId="11" borderId="24" xfId="1" applyFont="1" applyFill="1" applyBorder="1" applyAlignment="1" applyProtection="1">
      <alignment horizontal="center" vertical="center" wrapText="1"/>
      <protection hidden="1"/>
    </xf>
    <xf numFmtId="0" fontId="16" fillId="10" borderId="20" xfId="1" applyFont="1" applyFill="1" applyBorder="1" applyAlignment="1" applyProtection="1">
      <alignment horizontal="center" vertical="center" wrapText="1"/>
      <protection hidden="1"/>
    </xf>
    <xf numFmtId="0" fontId="17" fillId="10" borderId="25" xfId="1" applyFont="1" applyFill="1" applyBorder="1" applyAlignment="1" applyProtection="1">
      <alignment horizontal="center" vertical="center" wrapText="1"/>
      <protection hidden="1"/>
    </xf>
    <xf numFmtId="0" fontId="17" fillId="10" borderId="26" xfId="1" applyFont="1" applyFill="1" applyBorder="1" applyAlignment="1" applyProtection="1">
      <alignment horizontal="center" vertical="center" wrapText="1"/>
      <protection hidden="1"/>
    </xf>
    <xf numFmtId="0" fontId="17" fillId="10" borderId="27" xfId="1" applyFont="1" applyFill="1" applyBorder="1" applyAlignment="1" applyProtection="1">
      <alignment horizontal="center" vertical="center" wrapText="1"/>
      <protection hidden="1"/>
    </xf>
    <xf numFmtId="0" fontId="1" fillId="0" borderId="28" xfId="1" applyBorder="1" applyAlignment="1" applyProtection="1">
      <alignment horizontal="center" vertical="center" wrapText="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center" vertical="center" wrapText="1"/>
      <protection hidden="1"/>
    </xf>
    <xf numFmtId="0" fontId="1" fillId="0" borderId="30" xfId="1" applyBorder="1" applyAlignment="1" applyProtection="1">
      <alignment horizontal="center" vertical="center" wrapText="1"/>
      <protection hidden="1"/>
    </xf>
    <xf numFmtId="0" fontId="18" fillId="10" borderId="28" xfId="1" applyFont="1" applyFill="1" applyBorder="1" applyAlignment="1" applyProtection="1">
      <alignment horizontal="center" vertical="center"/>
      <protection hidden="1"/>
    </xf>
    <xf numFmtId="0" fontId="12" fillId="10" borderId="25"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30" xfId="1" applyFont="1" applyFill="1" applyBorder="1" applyAlignment="1" applyProtection="1">
      <alignment horizontal="center" vertical="center"/>
      <protection hidden="1"/>
    </xf>
    <xf numFmtId="0" fontId="19" fillId="10" borderId="31"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3" xfId="1" applyNumberFormat="1" applyFont="1" applyFill="1" applyBorder="1" applyAlignment="1" applyProtection="1">
      <alignment horizontal="center" vertical="center"/>
      <protection hidden="1"/>
    </xf>
    <xf numFmtId="0" fontId="20" fillId="10" borderId="34"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5" xfId="1" applyFont="1" applyFill="1" applyBorder="1" applyAlignment="1" applyProtection="1">
      <alignment horizontal="center" vertical="center"/>
      <protection hidden="1"/>
    </xf>
    <xf numFmtId="0" fontId="18" fillId="10" borderId="34" xfId="1" applyFont="1" applyFill="1" applyBorder="1" applyAlignment="1" applyProtection="1">
      <alignment horizontal="center" vertical="center"/>
      <protection hidden="1"/>
    </xf>
    <xf numFmtId="0" fontId="12" fillId="10" borderId="36"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5"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7" fillId="10" borderId="38" xfId="1" applyFont="1" applyFill="1" applyBorder="1" applyAlignment="1" applyProtection="1">
      <alignment horizontal="center" vertical="center"/>
      <protection hidden="1"/>
    </xf>
    <xf numFmtId="0" fontId="17" fillId="10" borderId="39" xfId="1" applyFont="1" applyFill="1" applyBorder="1" applyAlignment="1" applyProtection="1">
      <alignment horizontal="center" vertical="center"/>
      <protection hidden="1"/>
    </xf>
    <xf numFmtId="0" fontId="17" fillId="10" borderId="40" xfId="1" applyFont="1" applyFill="1" applyBorder="1" applyAlignment="1" applyProtection="1">
      <alignment horizontal="center" vertical="center"/>
      <protection hidden="1"/>
    </xf>
    <xf numFmtId="0" fontId="18" fillId="10" borderId="41" xfId="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0" fontId="12" fillId="10" borderId="44" xfId="1" applyFont="1" applyFill="1" applyBorder="1" applyAlignment="1" applyProtection="1">
      <alignment horizontal="center" vertical="center"/>
      <protection hidden="1"/>
    </xf>
    <xf numFmtId="164" fontId="12" fillId="10" borderId="45" xfId="1" applyNumberFormat="1" applyFont="1" applyFill="1" applyBorder="1" applyAlignment="1" applyProtection="1">
      <alignment horizontal="center" vertical="center"/>
      <protection hidden="1"/>
    </xf>
    <xf numFmtId="0" fontId="12" fillId="10" borderId="45" xfId="1" applyFont="1" applyFill="1" applyBorder="1" applyAlignment="1" applyProtection="1">
      <alignment horizontal="center" vertical="center"/>
      <protection hidden="1"/>
    </xf>
    <xf numFmtId="0" fontId="12" fillId="10" borderId="46" xfId="1" applyFont="1" applyFill="1" applyBorder="1" applyAlignment="1" applyProtection="1">
      <alignment horizontal="center" vertical="center"/>
      <protection hidden="1"/>
    </xf>
    <xf numFmtId="164" fontId="12" fillId="10" borderId="47" xfId="1" applyNumberFormat="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 fontId="12" fillId="10" borderId="42" xfId="1" applyNumberFormat="1" applyFont="1" applyFill="1" applyBorder="1" applyAlignment="1" applyProtection="1">
      <alignment horizontal="center" vertical="center"/>
      <protection hidden="1"/>
    </xf>
    <xf numFmtId="1" fontId="12" fillId="10" borderId="48" xfId="1" applyNumberFormat="1" applyFont="1" applyFill="1" applyBorder="1" applyAlignment="1" applyProtection="1">
      <alignment horizontal="center" vertical="center"/>
      <protection hidden="1"/>
    </xf>
    <xf numFmtId="0" fontId="20" fillId="10" borderId="41" xfId="1" applyFont="1" applyFill="1" applyBorder="1" applyAlignment="1" applyProtection="1">
      <alignment horizontal="center" vertical="center"/>
      <protection hidden="1"/>
    </xf>
    <xf numFmtId="0" fontId="20" fillId="10" borderId="45" xfId="1" applyFont="1" applyFill="1" applyBorder="1" applyAlignment="1" applyProtection="1">
      <alignment horizontal="center" vertical="center"/>
      <protection hidden="1"/>
    </xf>
    <xf numFmtId="0" fontId="20" fillId="10" borderId="46" xfId="1" applyFont="1" applyFill="1" applyBorder="1" applyAlignment="1" applyProtection="1">
      <alignment horizontal="center" vertical="center"/>
      <protection hidden="1"/>
    </xf>
    <xf numFmtId="0" fontId="15" fillId="10" borderId="22" xfId="1" applyFont="1" applyFill="1" applyBorder="1" applyAlignment="1" applyProtection="1">
      <alignment horizontal="center" vertical="center" wrapText="1"/>
      <protection hidden="1"/>
    </xf>
    <xf numFmtId="0" fontId="15" fillId="10" borderId="23" xfId="1" applyFont="1" applyFill="1" applyBorder="1" applyAlignment="1" applyProtection="1">
      <alignment horizontal="center" vertical="center" wrapText="1"/>
      <protection hidden="1"/>
    </xf>
    <xf numFmtId="0" fontId="15" fillId="10" borderId="24" xfId="1" applyFont="1" applyFill="1" applyBorder="1" applyAlignment="1" applyProtection="1">
      <alignment horizontal="center" vertical="center" wrapText="1"/>
      <protection hidden="1"/>
    </xf>
    <xf numFmtId="0" fontId="15" fillId="11" borderId="21"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5" xfId="1" applyFont="1" applyFill="1" applyBorder="1" applyAlignment="1" applyProtection="1">
      <alignment horizontal="center" vertical="center" wrapText="1"/>
      <protection hidden="1"/>
    </xf>
    <xf numFmtId="0" fontId="17" fillId="11" borderId="26" xfId="1" applyFont="1" applyFill="1" applyBorder="1" applyAlignment="1" applyProtection="1">
      <alignment horizontal="center" vertical="center" wrapText="1"/>
      <protection hidden="1"/>
    </xf>
    <xf numFmtId="0" fontId="17" fillId="11" borderId="27" xfId="1" applyFont="1" applyFill="1" applyBorder="1" applyAlignment="1" applyProtection="1">
      <alignment horizontal="center" vertical="center" wrapText="1"/>
      <protection hidden="1"/>
    </xf>
    <xf numFmtId="0" fontId="18"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25"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30" xfId="1" applyFont="1" applyFill="1" applyBorder="1" applyAlignment="1" applyProtection="1">
      <alignment horizontal="center" vertical="center"/>
      <protection hidden="1"/>
    </xf>
    <xf numFmtId="0" fontId="19" fillId="11" borderId="3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3" xfId="1" applyNumberFormat="1" applyFont="1" applyFill="1" applyBorder="1" applyAlignment="1" applyProtection="1">
      <alignment horizontal="center" vertical="center"/>
      <protection hidden="1"/>
    </xf>
    <xf numFmtId="0" fontId="20" fillId="11" borderId="34"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5" xfId="1" applyFont="1" applyFill="1" applyBorder="1" applyAlignment="1" applyProtection="1">
      <alignment horizontal="center" vertical="center"/>
      <protection hidden="1"/>
    </xf>
    <xf numFmtId="0" fontId="18" fillId="11" borderId="34"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6"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5"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7" fillId="11" borderId="38" xfId="1" applyFont="1" applyFill="1" applyBorder="1" applyAlignment="1" applyProtection="1">
      <alignment horizontal="center" vertical="center"/>
      <protection hidden="1"/>
    </xf>
    <xf numFmtId="0" fontId="17" fillId="11" borderId="39" xfId="1" applyFont="1" applyFill="1" applyBorder="1" applyAlignment="1" applyProtection="1">
      <alignment horizontal="center" vertical="center"/>
      <protection hidden="1"/>
    </xf>
    <xf numFmtId="0" fontId="17" fillId="11" borderId="40" xfId="1" applyFont="1" applyFill="1" applyBorder="1" applyAlignment="1" applyProtection="1">
      <alignment horizontal="center" vertical="center"/>
      <protection hidden="1"/>
    </xf>
    <xf numFmtId="0" fontId="18" fillId="11" borderId="41" xfId="1" applyFont="1" applyFill="1" applyBorder="1" applyAlignment="1" applyProtection="1">
      <alignment horizontal="center" vertical="center"/>
      <protection hidden="1"/>
    </xf>
    <xf numFmtId="164" fontId="12" fillId="11" borderId="45" xfId="1" applyNumberFormat="1" applyFont="1" applyFill="1" applyBorder="1" applyAlignment="1" applyProtection="1">
      <alignment horizontal="center" vertical="center"/>
      <protection hidden="1"/>
    </xf>
    <xf numFmtId="0" fontId="12" fillId="11" borderId="45" xfId="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0" fontId="12" fillId="11" borderId="44" xfId="1" applyFont="1" applyFill="1" applyBorder="1" applyAlignment="1" applyProtection="1">
      <alignment horizontal="center" vertical="center"/>
      <protection hidden="1"/>
    </xf>
    <xf numFmtId="0" fontId="12" fillId="11" borderId="46" xfId="1" applyFont="1" applyFill="1" applyBorder="1" applyAlignment="1" applyProtection="1">
      <alignment horizontal="center" vertical="center"/>
      <protection hidden="1"/>
    </xf>
    <xf numFmtId="164" fontId="12" fillId="11" borderId="47" xfId="1" applyNumberFormat="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 fontId="12" fillId="11" borderId="42" xfId="1" applyNumberFormat="1" applyFont="1" applyFill="1" applyBorder="1" applyAlignment="1" applyProtection="1">
      <alignment horizontal="center" vertical="center"/>
      <protection hidden="1"/>
    </xf>
    <xf numFmtId="1" fontId="12" fillId="11" borderId="48" xfId="1" applyNumberFormat="1" applyFont="1" applyFill="1" applyBorder="1" applyAlignment="1" applyProtection="1">
      <alignment horizontal="center" vertical="center"/>
      <protection hidden="1"/>
    </xf>
    <xf numFmtId="0" fontId="20" fillId="11" borderId="41" xfId="1" applyFont="1" applyFill="1" applyBorder="1" applyAlignment="1" applyProtection="1">
      <alignment horizontal="center" vertical="center"/>
      <protection hidden="1"/>
    </xf>
    <xf numFmtId="0" fontId="20" fillId="11" borderId="45" xfId="1" applyFont="1" applyFill="1" applyBorder="1" applyAlignment="1" applyProtection="1">
      <alignment horizontal="center" vertical="center"/>
      <protection hidden="1"/>
    </xf>
    <xf numFmtId="0" fontId="20" fillId="11" borderId="46" xfId="1" applyFont="1" applyFill="1" applyBorder="1" applyAlignment="1" applyProtection="1">
      <alignment horizontal="center" vertical="center"/>
      <protection hidden="1"/>
    </xf>
    <xf numFmtId="0" fontId="1" fillId="0" borderId="47" xfId="1" applyBorder="1" applyProtection="1">
      <protection hidden="1"/>
    </xf>
    <xf numFmtId="0" fontId="1" fillId="0" borderId="43" xfId="1" applyBorder="1" applyAlignment="1" applyProtection="1">
      <alignment horizontal="center" vertical="center"/>
      <protection hidden="1"/>
    </xf>
    <xf numFmtId="0" fontId="1" fillId="0" borderId="43" xfId="1" applyBorder="1" applyAlignment="1" applyProtection="1">
      <alignment horizontal="justify" vertical="justify"/>
      <protection hidden="1"/>
    </xf>
    <xf numFmtId="0" fontId="1" fillId="0" borderId="43" xfId="1" applyBorder="1" applyProtection="1">
      <protection hidden="1"/>
    </xf>
    <xf numFmtId="0" fontId="1" fillId="0" borderId="48" xfId="1" applyBorder="1" applyProtection="1">
      <protection hidden="1"/>
    </xf>
  </cellXfs>
  <cellStyles count="3">
    <cellStyle name="Normal" xfId="0" builtinId="0"/>
    <cellStyle name="Normal 2" xfId="1" xr:uid="{37D17E81-87B3-4987-8F83-20C82BB2FA2D}"/>
    <cellStyle name="Normal 3" xfId="2" xr:uid="{2E77FFAB-E93A-4F23-B0E7-C98E72AC804A}"/>
  </cellStyles>
  <dxfs count="18">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drawing1.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01BE545F-121B-4587-8A80-219811982370}"/>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D3FE50B8-F9AF-49A1-AAD4-02A9DA6F286C}"/>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A5F2A95C-9456-410A-9726-B585279DB4BF}"/>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CD1A9726-65BD-4F5E-94D7-9C02C5C49F0B}"/>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5E58BA6C-E7C5-4B5A-AEAE-7355BDDDA7B5}"/>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DED1191B-DE68-49F8-A68B-90CAE798E589}"/>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0F72D9B0-D2A0-43C1-A3F0-CE9DBEFB5DBE}"/>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2.23/TOURNOIS/Cadre%20N3/Ranking%20et%20Convocation%20cadre%20N3%20saison%2022%20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2.23/TOURNOIS/Cadre%20N3/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2.23/TOURNOIS/Cadre%20N3/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DM%20%20Cadre%20N3%20T1%20poule%20%202%20Livry%2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DM%20%20Cadre%20N3%20T1%20poule%201%20Livr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6</v>
          </cell>
        </row>
        <row r="9">
          <cell r="AQ9" t="b">
            <v>1</v>
          </cell>
        </row>
        <row r="10">
          <cell r="AQ10" t="b">
            <v>1</v>
          </cell>
        </row>
        <row r="11">
          <cell r="AQ11" t="b">
            <v>1</v>
          </cell>
        </row>
        <row r="12">
          <cell r="AQ12" t="b">
            <v>1</v>
          </cell>
        </row>
        <row r="13">
          <cell r="AQ13" t="b">
            <v>1</v>
          </cell>
        </row>
        <row r="14">
          <cell r="AQ14" t="b">
            <v>0</v>
          </cell>
        </row>
        <row r="15">
          <cell r="AQ15" t="b">
            <v>0</v>
          </cell>
        </row>
        <row r="16">
          <cell r="AQ16" t="b">
            <v>0</v>
          </cell>
        </row>
        <row r="17">
          <cell r="AQ17" t="b">
            <v>0</v>
          </cell>
        </row>
        <row r="18">
          <cell r="AQ18" t="b">
            <v>0</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10178M</v>
          </cell>
          <cell r="C69" t="str">
            <v>ABASM</v>
          </cell>
        </row>
        <row r="70">
          <cell r="A70" t="str">
            <v>ROODRIGUEZ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44850</v>
          </cell>
        </row>
        <row r="12">
          <cell r="C12" t="str">
            <v>LIVRY</v>
          </cell>
        </row>
        <row r="14">
          <cell r="C14">
            <v>1</v>
          </cell>
        </row>
        <row r="15">
          <cell r="C15">
            <v>2</v>
          </cell>
        </row>
        <row r="16">
          <cell r="C16" t="str">
            <v>CADRE</v>
          </cell>
        </row>
        <row r="17">
          <cell r="C17" t="str">
            <v>N3</v>
          </cell>
        </row>
        <row r="41">
          <cell r="B41" t="str">
            <v>FAVERO Alain</v>
          </cell>
          <cell r="C41" t="str">
            <v>N3</v>
          </cell>
          <cell r="D41" t="str">
            <v>LIVRY</v>
          </cell>
        </row>
        <row r="42">
          <cell r="B42" t="str">
            <v>PEYROLE Philippe</v>
          </cell>
          <cell r="C42" t="str">
            <v>N3</v>
          </cell>
          <cell r="D42"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refreshError="1"/>
      <sheetData sheetId="4">
        <row r="28">
          <cell r="E28">
            <v>120</v>
          </cell>
          <cell r="F28">
            <v>24</v>
          </cell>
          <cell r="G28">
            <v>18</v>
          </cell>
          <cell r="I28">
            <v>5</v>
          </cell>
          <cell r="J28">
            <v>2</v>
          </cell>
          <cell r="R28">
            <v>237</v>
          </cell>
          <cell r="S28">
            <v>54</v>
          </cell>
          <cell r="T28">
            <v>4.3888888888888893</v>
          </cell>
          <cell r="U28">
            <v>5</v>
          </cell>
          <cell r="V28">
            <v>18</v>
          </cell>
          <cell r="W28">
            <v>4</v>
          </cell>
          <cell r="Y28">
            <v>1</v>
          </cell>
          <cell r="Z28">
            <v>8</v>
          </cell>
          <cell r="AG28">
            <v>2</v>
          </cell>
          <cell r="AH28">
            <v>10</v>
          </cell>
        </row>
        <row r="29">
          <cell r="E29">
            <v>51</v>
          </cell>
          <cell r="F29">
            <v>24</v>
          </cell>
          <cell r="G29">
            <v>8</v>
          </cell>
          <cell r="I29">
            <v>2.125</v>
          </cell>
          <cell r="J29">
            <v>0</v>
          </cell>
          <cell r="R29">
            <v>140</v>
          </cell>
          <cell r="S29">
            <v>54</v>
          </cell>
          <cell r="T29">
            <v>2.5925925925925926</v>
          </cell>
          <cell r="U29">
            <v>0</v>
          </cell>
          <cell r="V29">
            <v>8</v>
          </cell>
          <cell r="W29">
            <v>0</v>
          </cell>
          <cell r="Y29">
            <v>2</v>
          </cell>
          <cell r="Z29">
            <v>5</v>
          </cell>
          <cell r="AG29">
            <v>0</v>
          </cell>
          <cell r="AH29">
            <v>5</v>
          </cell>
        </row>
        <row r="36">
          <cell r="E36">
            <v>117</v>
          </cell>
          <cell r="F36">
            <v>30</v>
          </cell>
          <cell r="G36">
            <v>16</v>
          </cell>
          <cell r="I36">
            <v>3.9</v>
          </cell>
          <cell r="J36">
            <v>2</v>
          </cell>
        </row>
        <row r="37">
          <cell r="E37">
            <v>89</v>
          </cell>
          <cell r="F37">
            <v>30</v>
          </cell>
          <cell r="G37">
            <v>7</v>
          </cell>
          <cell r="I37">
            <v>2.9666666666666668</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sheetData sheetId="1">
        <row r="11">
          <cell r="C11">
            <v>44850</v>
          </cell>
        </row>
        <row r="12">
          <cell r="C12" t="str">
            <v>LIVRY</v>
          </cell>
        </row>
        <row r="14">
          <cell r="C14">
            <v>1</v>
          </cell>
        </row>
        <row r="15">
          <cell r="C15">
            <v>1</v>
          </cell>
        </row>
        <row r="16">
          <cell r="C16" t="str">
            <v>CADRE</v>
          </cell>
        </row>
        <row r="17">
          <cell r="C17" t="str">
            <v>N3</v>
          </cell>
        </row>
        <row r="41">
          <cell r="B41" t="str">
            <v>SIMON Claude</v>
          </cell>
          <cell r="C41" t="str">
            <v>N3</v>
          </cell>
          <cell r="D41" t="str">
            <v>ABASM</v>
          </cell>
        </row>
        <row r="42">
          <cell r="B42" t="str">
            <v>THIERRY Jean-Michel</v>
          </cell>
          <cell r="C42" t="str">
            <v>N3</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8">
          <cell r="W28" t="str">
            <v/>
          </cell>
          <cell r="Y28" t="str">
            <v/>
          </cell>
          <cell r="Z28" t="str">
            <v/>
          </cell>
        </row>
        <row r="29">
          <cell r="W29" t="str">
            <v/>
          </cell>
          <cell r="Y29" t="str">
            <v/>
          </cell>
          <cell r="Z29" t="str">
            <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69</v>
          </cell>
          <cell r="F28">
            <v>22</v>
          </cell>
          <cell r="G28">
            <v>12</v>
          </cell>
          <cell r="I28">
            <v>3.1363636363636362</v>
          </cell>
          <cell r="J28">
            <v>0</v>
          </cell>
          <cell r="R28">
            <v>148</v>
          </cell>
          <cell r="S28">
            <v>42</v>
          </cell>
          <cell r="T28">
            <v>3.5238095238095237</v>
          </cell>
          <cell r="U28">
            <v>0</v>
          </cell>
          <cell r="V28">
            <v>24</v>
          </cell>
          <cell r="W28">
            <v>0</v>
          </cell>
          <cell r="Y28">
            <v>2</v>
          </cell>
          <cell r="Z28">
            <v>5</v>
          </cell>
          <cell r="AG28">
            <v>0</v>
          </cell>
          <cell r="AH28">
            <v>5</v>
          </cell>
        </row>
        <row r="29">
          <cell r="E29">
            <v>120</v>
          </cell>
          <cell r="F29">
            <v>22</v>
          </cell>
          <cell r="G29">
            <v>24</v>
          </cell>
          <cell r="I29">
            <v>5.4545454545454541</v>
          </cell>
          <cell r="J29">
            <v>2</v>
          </cell>
          <cell r="R29">
            <v>240</v>
          </cell>
          <cell r="S29">
            <v>42</v>
          </cell>
          <cell r="T29">
            <v>5.7142857142857144</v>
          </cell>
          <cell r="U29">
            <v>6</v>
          </cell>
          <cell r="V29">
            <v>24</v>
          </cell>
          <cell r="W29">
            <v>4</v>
          </cell>
          <cell r="Y29">
            <v>1</v>
          </cell>
          <cell r="Z29">
            <v>8</v>
          </cell>
          <cell r="AG29">
            <v>2</v>
          </cell>
          <cell r="AH29">
            <v>10</v>
          </cell>
        </row>
        <row r="36">
          <cell r="E36">
            <v>79</v>
          </cell>
          <cell r="F36">
            <v>20</v>
          </cell>
          <cell r="G36">
            <v>24</v>
          </cell>
          <cell r="I36">
            <v>3.95</v>
          </cell>
          <cell r="J36">
            <v>0</v>
          </cell>
        </row>
        <row r="37">
          <cell r="E37">
            <v>120</v>
          </cell>
          <cell r="F37">
            <v>20</v>
          </cell>
          <cell r="G37">
            <v>17</v>
          </cell>
          <cell r="I37">
            <v>6</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cell r="D5" t="str">
            <v>R1</v>
          </cell>
          <cell r="E5" t="str">
            <v>R1</v>
          </cell>
          <cell r="F5" t="str">
            <v>N3</v>
          </cell>
          <cell r="G5" t="str">
            <v>N3</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R2</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D13" t="str">
            <v>R3</v>
          </cell>
          <cell r="E13" t="str">
            <v>R1</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N3</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N3</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cell r="G36" t="str">
            <v>R1</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cell r="E54" t="str">
            <v>R1</v>
          </cell>
          <cell r="F54" t="str">
            <v>R1</v>
          </cell>
          <cell r="G54" t="str">
            <v>R1</v>
          </cell>
        </row>
        <row r="55">
          <cell r="A55" t="str">
            <v>Le Huan CUA Tran</v>
          </cell>
          <cell r="B55" t="str">
            <v>ABMA</v>
          </cell>
          <cell r="C55">
            <v>52</v>
          </cell>
          <cell r="D55" t="str">
            <v>R2</v>
          </cell>
          <cell r="E55" t="str">
            <v>R1</v>
          </cell>
          <cell r="F55" t="str">
            <v>R1</v>
          </cell>
          <cell r="G55" t="str">
            <v>R1</v>
          </cell>
        </row>
        <row r="56">
          <cell r="A56" t="str">
            <v>LE PLEU BERNARD</v>
          </cell>
          <cell r="B56" t="str">
            <v>ABMA</v>
          </cell>
          <cell r="C56">
            <v>53</v>
          </cell>
        </row>
        <row r="57">
          <cell r="A57" t="str">
            <v>LECLERC Michel</v>
          </cell>
          <cell r="B57" t="str">
            <v>ABASM</v>
          </cell>
          <cell r="C57">
            <v>54</v>
          </cell>
          <cell r="D57" t="str">
            <v>R2</v>
          </cell>
          <cell r="E57" t="str">
            <v>R1</v>
          </cell>
          <cell r="F57" t="str">
            <v>N3</v>
          </cell>
          <cell r="G57" t="str">
            <v>R1</v>
          </cell>
        </row>
        <row r="58">
          <cell r="A58" t="str">
            <v>LEFEBVRE Frédéric</v>
          </cell>
          <cell r="B58" t="str">
            <v>LIVRY</v>
          </cell>
          <cell r="C58">
            <v>55</v>
          </cell>
          <cell r="D58" t="str">
            <v>R2</v>
          </cell>
          <cell r="E58" t="str">
            <v>R1</v>
          </cell>
          <cell r="F58" t="str">
            <v>R1</v>
          </cell>
        </row>
        <row r="59">
          <cell r="A59" t="str">
            <v>LEMERGER JOHAN</v>
          </cell>
          <cell r="B59" t="str">
            <v>LIVRY</v>
          </cell>
          <cell r="C59">
            <v>56</v>
          </cell>
        </row>
        <row r="60">
          <cell r="A60" t="str">
            <v>LEMOINE David</v>
          </cell>
          <cell r="B60" t="str">
            <v>ABASM</v>
          </cell>
          <cell r="C60">
            <v>57</v>
          </cell>
          <cell r="D60" t="str">
            <v>R3</v>
          </cell>
          <cell r="E60" t="str">
            <v>R1</v>
          </cell>
          <cell r="F60" t="str">
            <v>R1</v>
          </cell>
          <cell r="G60" t="str">
            <v>R1</v>
          </cell>
        </row>
        <row r="61">
          <cell r="A61" t="str">
            <v>LEMONIER Thierry</v>
          </cell>
          <cell r="B61" t="str">
            <v>ABMA</v>
          </cell>
          <cell r="C61">
            <v>58</v>
          </cell>
          <cell r="D61" t="str">
            <v>R3</v>
          </cell>
          <cell r="E61" t="str">
            <v>R2</v>
          </cell>
          <cell r="G61" t="str">
            <v>R1</v>
          </cell>
        </row>
        <row r="62">
          <cell r="A62" t="str">
            <v>LOURDOU Gérard</v>
          </cell>
          <cell r="B62" t="str">
            <v>LIVRY</v>
          </cell>
          <cell r="C62">
            <v>59</v>
          </cell>
          <cell r="D62" t="str">
            <v>R2</v>
          </cell>
          <cell r="E62" t="str">
            <v>R1</v>
          </cell>
          <cell r="F62" t="str">
            <v>R1</v>
          </cell>
          <cell r="G62" t="str">
            <v>R1</v>
          </cell>
        </row>
        <row r="63">
          <cell r="A63" t="str">
            <v>LUCAS Philippe</v>
          </cell>
          <cell r="B63" t="str">
            <v>ABASM</v>
          </cell>
          <cell r="C63">
            <v>60</v>
          </cell>
          <cell r="D63" t="str">
            <v>R3</v>
          </cell>
          <cell r="E63" t="str">
            <v>R1</v>
          </cell>
          <cell r="F63" t="str">
            <v>R1</v>
          </cell>
          <cell r="G63" t="str">
            <v>R1</v>
          </cell>
        </row>
        <row r="64">
          <cell r="A64" t="str">
            <v>MA PHUOC Bich</v>
          </cell>
          <cell r="B64" t="str">
            <v>ABMA</v>
          </cell>
          <cell r="C64">
            <v>61</v>
          </cell>
          <cell r="D64" t="str">
            <v>R2</v>
          </cell>
          <cell r="E64" t="str">
            <v>R1</v>
          </cell>
          <cell r="G64" t="str">
            <v>R1</v>
          </cell>
        </row>
        <row r="65">
          <cell r="A65" t="str">
            <v>MALAHIEUDE Claude</v>
          </cell>
          <cell r="B65" t="str">
            <v>ABMA</v>
          </cell>
          <cell r="C65">
            <v>62</v>
          </cell>
          <cell r="F65" t="str">
            <v>R1</v>
          </cell>
          <cell r="G65" t="str">
            <v>R1</v>
          </cell>
        </row>
        <row r="66">
          <cell r="A66" t="str">
            <v>MALASSIGNE Elfege</v>
          </cell>
          <cell r="B66" t="str">
            <v>ABASM</v>
          </cell>
          <cell r="C66">
            <v>63</v>
          </cell>
          <cell r="D66" t="str">
            <v>R4</v>
          </cell>
          <cell r="F66" t="str">
            <v>R2</v>
          </cell>
        </row>
        <row r="67">
          <cell r="A67" t="str">
            <v>MANCY Pierre</v>
          </cell>
          <cell r="B67" t="str">
            <v>ABMA</v>
          </cell>
          <cell r="C67">
            <v>64</v>
          </cell>
          <cell r="D67" t="str">
            <v>R3</v>
          </cell>
          <cell r="E67" t="str">
            <v>R2</v>
          </cell>
          <cell r="F67" t="str">
            <v>R1</v>
          </cell>
        </row>
        <row r="68">
          <cell r="A68" t="str">
            <v>MARIGNIER Daniel</v>
          </cell>
          <cell r="B68" t="str">
            <v>ABMA</v>
          </cell>
          <cell r="C68">
            <v>65</v>
          </cell>
          <cell r="D68" t="str">
            <v>R3</v>
          </cell>
          <cell r="E68" t="str">
            <v>R2</v>
          </cell>
        </row>
        <row r="69">
          <cell r="A69" t="str">
            <v>MENDEL Gilles</v>
          </cell>
          <cell r="B69" t="str">
            <v>ABMA</v>
          </cell>
          <cell r="C69">
            <v>66</v>
          </cell>
          <cell r="D69" t="str">
            <v>R1</v>
          </cell>
          <cell r="E69" t="str">
            <v>R1</v>
          </cell>
          <cell r="F69" t="str">
            <v>R1</v>
          </cell>
          <cell r="G69" t="str">
            <v>R1</v>
          </cell>
        </row>
        <row r="70">
          <cell r="A70" t="str">
            <v>MOLET Claude</v>
          </cell>
          <cell r="B70" t="str">
            <v>ABASM</v>
          </cell>
          <cell r="C70">
            <v>67</v>
          </cell>
          <cell r="D70" t="str">
            <v>N3</v>
          </cell>
          <cell r="E70" t="str">
            <v>N3</v>
          </cell>
          <cell r="F70" t="str">
            <v>N2</v>
          </cell>
          <cell r="G70" t="str">
            <v>N3</v>
          </cell>
        </row>
        <row r="71">
          <cell r="A71" t="str">
            <v>NGUYEN Antoine</v>
          </cell>
          <cell r="B71" t="str">
            <v>ABMA</v>
          </cell>
          <cell r="C71">
            <v>68</v>
          </cell>
          <cell r="F71" t="str">
            <v>N3</v>
          </cell>
          <cell r="G71" t="str">
            <v>N3</v>
          </cell>
        </row>
        <row r="72">
          <cell r="A72" t="str">
            <v>PALLOT Dominique</v>
          </cell>
          <cell r="B72" t="str">
            <v>LIVRY</v>
          </cell>
          <cell r="C72">
            <v>69</v>
          </cell>
          <cell r="F72" t="str">
            <v>N3</v>
          </cell>
        </row>
        <row r="73">
          <cell r="A73" t="str">
            <v>PAURON Regis</v>
          </cell>
          <cell r="B73" t="str">
            <v>ABMA</v>
          </cell>
          <cell r="C73">
            <v>70</v>
          </cell>
          <cell r="D73" t="str">
            <v>R3</v>
          </cell>
          <cell r="E73" t="str">
            <v>R1</v>
          </cell>
          <cell r="F73" t="str">
            <v>R1</v>
          </cell>
          <cell r="G73" t="str">
            <v>R1</v>
          </cell>
        </row>
        <row r="74">
          <cell r="A74" t="str">
            <v>PEYROLE Philippe</v>
          </cell>
          <cell r="B74" t="str">
            <v>LIVRY</v>
          </cell>
          <cell r="C74">
            <v>71</v>
          </cell>
          <cell r="D74" t="str">
            <v>R2</v>
          </cell>
          <cell r="E74" t="str">
            <v>N3</v>
          </cell>
          <cell r="G74" t="str">
            <v>N3</v>
          </cell>
        </row>
        <row r="75">
          <cell r="A75" t="str">
            <v>PHAM NGOC THAO</v>
          </cell>
          <cell r="B75" t="str">
            <v>ABMA</v>
          </cell>
          <cell r="C75">
            <v>72</v>
          </cell>
        </row>
        <row r="76">
          <cell r="A76" t="str">
            <v>PIBOURDIN Eric</v>
          </cell>
          <cell r="B76" t="str">
            <v>ABMA</v>
          </cell>
          <cell r="C76">
            <v>73</v>
          </cell>
          <cell r="D76" t="str">
            <v>R2</v>
          </cell>
          <cell r="E76" t="str">
            <v>R1</v>
          </cell>
          <cell r="F76" t="str">
            <v>R1</v>
          </cell>
          <cell r="G76" t="str">
            <v>R1</v>
          </cell>
        </row>
        <row r="77">
          <cell r="A77" t="str">
            <v>PIVONET Françis</v>
          </cell>
          <cell r="B77" t="str">
            <v>ABASM</v>
          </cell>
          <cell r="C77">
            <v>74</v>
          </cell>
          <cell r="D77" t="str">
            <v>R2</v>
          </cell>
          <cell r="E77" t="str">
            <v>R1</v>
          </cell>
          <cell r="F77" t="str">
            <v>R1</v>
          </cell>
          <cell r="G77" t="str">
            <v>R1</v>
          </cell>
        </row>
        <row r="78">
          <cell r="A78" t="str">
            <v>PONCE Frédéric</v>
          </cell>
          <cell r="B78" t="str">
            <v>ABMA</v>
          </cell>
          <cell r="C78">
            <v>75</v>
          </cell>
          <cell r="D78" t="str">
            <v>R2</v>
          </cell>
          <cell r="E78" t="str">
            <v>R1</v>
          </cell>
          <cell r="F78" t="str">
            <v>R1</v>
          </cell>
          <cell r="G78" t="str">
            <v>R1</v>
          </cell>
        </row>
        <row r="79">
          <cell r="A79" t="str">
            <v>RAOULT Pierre-Jean</v>
          </cell>
          <cell r="B79" t="str">
            <v>ABASM</v>
          </cell>
          <cell r="C79">
            <v>76</v>
          </cell>
          <cell r="D79" t="str">
            <v>R2</v>
          </cell>
          <cell r="E79" t="str">
            <v>R1</v>
          </cell>
          <cell r="F79" t="str">
            <v>R1</v>
          </cell>
          <cell r="G79" t="str">
            <v>R1</v>
          </cell>
        </row>
        <row r="80">
          <cell r="A80" t="str">
            <v>RIEGEL Serge</v>
          </cell>
          <cell r="B80" t="str">
            <v>ABASM</v>
          </cell>
          <cell r="C80">
            <v>77</v>
          </cell>
          <cell r="D80" t="str">
            <v>R1</v>
          </cell>
          <cell r="E80" t="str">
            <v>R1</v>
          </cell>
          <cell r="F80" t="str">
            <v>N3</v>
          </cell>
          <cell r="G80" t="str">
            <v>N3</v>
          </cell>
        </row>
        <row r="81">
          <cell r="A81" t="str">
            <v>RODRIGUEZ Julien</v>
          </cell>
          <cell r="B81" t="str">
            <v>ABMA</v>
          </cell>
          <cell r="C81">
            <v>78</v>
          </cell>
          <cell r="D81" t="str">
            <v>R1</v>
          </cell>
          <cell r="E81" t="str">
            <v>R1</v>
          </cell>
          <cell r="F81" t="str">
            <v>N3</v>
          </cell>
          <cell r="G81" t="str">
            <v>R1</v>
          </cell>
        </row>
        <row r="82">
          <cell r="A82" t="str">
            <v>SAGET Xavier</v>
          </cell>
          <cell r="B82" t="str">
            <v>ABASM</v>
          </cell>
          <cell r="C82">
            <v>79</v>
          </cell>
          <cell r="D82" t="str">
            <v>R2</v>
          </cell>
          <cell r="E82" t="str">
            <v>R1</v>
          </cell>
          <cell r="F82" t="str">
            <v>N3</v>
          </cell>
          <cell r="G82" t="str">
            <v>N3</v>
          </cell>
        </row>
        <row r="83">
          <cell r="A83" t="str">
            <v>SALZENSTEIN Georges</v>
          </cell>
          <cell r="B83" t="str">
            <v>LIVRY</v>
          </cell>
          <cell r="C83">
            <v>80</v>
          </cell>
          <cell r="D83" t="str">
            <v>R2</v>
          </cell>
          <cell r="E83" t="str">
            <v>R1</v>
          </cell>
          <cell r="F83" t="str">
            <v>R1</v>
          </cell>
          <cell r="G83" t="str">
            <v>R1</v>
          </cell>
        </row>
        <row r="84">
          <cell r="A84" t="str">
            <v>SIMON Claude</v>
          </cell>
          <cell r="B84" t="str">
            <v>ABASM</v>
          </cell>
          <cell r="C84">
            <v>81</v>
          </cell>
          <cell r="D84" t="str">
            <v>N3</v>
          </cell>
          <cell r="E84" t="str">
            <v>N3</v>
          </cell>
          <cell r="F84" t="str">
            <v>N3</v>
          </cell>
          <cell r="G84" t="str">
            <v>N3</v>
          </cell>
        </row>
        <row r="85">
          <cell r="A85" t="str">
            <v>SULEM Paul</v>
          </cell>
          <cell r="B85" t="str">
            <v>ABASM</v>
          </cell>
          <cell r="C85">
            <v>82</v>
          </cell>
          <cell r="D85" t="str">
            <v>R3</v>
          </cell>
          <cell r="E85" t="str">
            <v>R1</v>
          </cell>
          <cell r="F85" t="str">
            <v>R1</v>
          </cell>
        </row>
        <row r="86">
          <cell r="A86" t="str">
            <v>TENREIRO Aristide</v>
          </cell>
          <cell r="B86" t="str">
            <v>LIVRY</v>
          </cell>
          <cell r="C86">
            <v>83</v>
          </cell>
          <cell r="E86" t="str">
            <v>R1</v>
          </cell>
          <cell r="F86" t="str">
            <v>N3</v>
          </cell>
        </row>
        <row r="87">
          <cell r="A87" t="str">
            <v>THIERRY Jean-Michel</v>
          </cell>
          <cell r="B87" t="str">
            <v>ABMA</v>
          </cell>
          <cell r="C87">
            <v>84</v>
          </cell>
          <cell r="D87" t="str">
            <v>N3</v>
          </cell>
          <cell r="E87" t="str">
            <v>N3</v>
          </cell>
          <cell r="F87" t="str">
            <v>N3</v>
          </cell>
          <cell r="G87" t="str">
            <v>N3</v>
          </cell>
        </row>
        <row r="88">
          <cell r="A88" t="str">
            <v>VASSEUR Philippe</v>
          </cell>
          <cell r="B88" t="str">
            <v>ABMA</v>
          </cell>
          <cell r="C88">
            <v>85</v>
          </cell>
          <cell r="D88" t="str">
            <v>R3</v>
          </cell>
        </row>
        <row r="89">
          <cell r="A89" t="str">
            <v>VRILLAUD FRIZZIERO CELIAN</v>
          </cell>
          <cell r="B89" t="str">
            <v>LIVRY</v>
          </cell>
          <cell r="C89">
            <v>86</v>
          </cell>
        </row>
        <row r="90">
          <cell r="A90" t="str">
            <v>WEIL JULIEN</v>
          </cell>
          <cell r="B90" t="str">
            <v>ABMA</v>
          </cell>
          <cell r="C90">
            <v>87</v>
          </cell>
        </row>
        <row r="91">
          <cell r="A91" t="str">
            <v>WEILL Denis</v>
          </cell>
          <cell r="B91" t="str">
            <v>ABASM</v>
          </cell>
          <cell r="C91">
            <v>88</v>
          </cell>
          <cell r="D91" t="str">
            <v>R2</v>
          </cell>
          <cell r="E91" t="str">
            <v>R1</v>
          </cell>
          <cell r="F91" t="str">
            <v>R1</v>
          </cell>
          <cell r="G91" t="str">
            <v>R1</v>
          </cell>
        </row>
        <row r="92">
          <cell r="A92" t="str">
            <v>Joueur 1</v>
          </cell>
        </row>
        <row r="93">
          <cell r="A93" t="str">
            <v>joueur2</v>
          </cell>
        </row>
      </sheetData>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4689-54FB-4983-8251-A506E37BA22A}">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76" customWidth="1"/>
    <col min="2" max="2" width="6.33203125" style="76" customWidth="1"/>
    <col min="3" max="3" width="32.44140625" style="76" customWidth="1"/>
    <col min="4" max="4" width="11.5546875" style="76"/>
    <col min="5" max="5" width="7.77734375" style="76" customWidth="1"/>
    <col min="6" max="6" width="10.77734375" style="76" customWidth="1"/>
    <col min="7" max="7" width="11.33203125" style="76" customWidth="1"/>
    <col min="8" max="9" width="8" style="76" customWidth="1"/>
    <col min="10" max="10" width="11.5546875" style="76"/>
    <col min="11" max="11" width="8" style="76" customWidth="1"/>
    <col min="12" max="12" width="16.109375" style="76" customWidth="1"/>
    <col min="13" max="15" width="11.5546875" style="76"/>
    <col min="16" max="16" width="16.88671875" style="76" bestFit="1" customWidth="1"/>
    <col min="17" max="18" width="11.5546875" style="76"/>
    <col min="19" max="19" width="17.44140625" style="76" customWidth="1"/>
    <col min="20" max="20" width="14.109375" style="76" customWidth="1"/>
    <col min="21" max="21" width="20.21875" style="76" customWidth="1"/>
    <col min="22" max="22" width="5" style="76" customWidth="1"/>
    <col min="23" max="16384" width="11.5546875" style="7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77"/>
      <c r="C2" s="78"/>
      <c r="D2" s="79"/>
      <c r="E2" s="79"/>
      <c r="F2" s="79"/>
      <c r="G2" s="79"/>
      <c r="H2" s="79"/>
      <c r="I2" s="79"/>
      <c r="J2" s="79"/>
      <c r="K2" s="79"/>
      <c r="L2" s="79"/>
      <c r="M2" s="78"/>
      <c r="N2" s="78"/>
      <c r="O2" s="78"/>
      <c r="P2" s="80"/>
      <c r="Q2" s="80"/>
      <c r="R2" s="80"/>
      <c r="S2" s="80"/>
      <c r="T2" s="80"/>
      <c r="U2" s="80"/>
      <c r="V2" s="81"/>
      <c r="W2" s="2"/>
    </row>
    <row r="3" spans="1:23" ht="36.6" x14ac:dyDescent="0.5">
      <c r="A3" s="2"/>
      <c r="B3" s="82"/>
      <c r="C3" s="83">
        <f>'[5]A RENSEIGNER'!$C$11</f>
        <v>44850</v>
      </c>
      <c r="D3" s="83"/>
      <c r="E3" s="83"/>
      <c r="F3" s="83"/>
      <c r="G3" s="83"/>
      <c r="H3" s="83"/>
      <c r="I3" s="83"/>
      <c r="J3" s="83"/>
      <c r="K3" s="83"/>
      <c r="L3" s="83"/>
      <c r="M3" s="83"/>
      <c r="N3" s="83"/>
      <c r="O3" s="83"/>
      <c r="P3" s="83"/>
      <c r="Q3" s="83"/>
      <c r="R3" s="83"/>
      <c r="S3" s="83"/>
      <c r="T3" s="83"/>
      <c r="U3" s="83"/>
      <c r="V3" s="84"/>
      <c r="W3" s="2"/>
    </row>
    <row r="4" spans="1:23" ht="31.2" x14ac:dyDescent="0.6">
      <c r="A4" s="2"/>
      <c r="B4" s="82"/>
      <c r="C4" s="85"/>
      <c r="D4" s="86"/>
      <c r="E4" s="86"/>
      <c r="F4" s="86"/>
      <c r="G4" s="86"/>
      <c r="H4" s="86"/>
      <c r="I4" s="86"/>
      <c r="J4" s="86"/>
      <c r="K4" s="86"/>
      <c r="L4" s="86"/>
      <c r="M4" s="85"/>
      <c r="N4" s="85"/>
      <c r="O4" s="85"/>
      <c r="P4" s="87"/>
      <c r="Q4" s="87"/>
      <c r="R4" s="87"/>
      <c r="S4" s="87"/>
      <c r="T4" s="88"/>
      <c r="U4" s="88"/>
      <c r="V4" s="84"/>
      <c r="W4" s="2"/>
    </row>
    <row r="5" spans="1:23" ht="36.6" x14ac:dyDescent="0.5">
      <c r="A5" s="2"/>
      <c r="B5" s="82"/>
      <c r="C5" s="89" t="str">
        <f>'[5]A RENSEIGNER'!$C$12</f>
        <v>LIVRY</v>
      </c>
      <c r="D5" s="89"/>
      <c r="E5" s="89"/>
      <c r="F5" s="89"/>
      <c r="G5" s="89"/>
      <c r="H5" s="89"/>
      <c r="I5" s="89"/>
      <c r="J5" s="89"/>
      <c r="K5" s="89"/>
      <c r="L5" s="89"/>
      <c r="M5" s="89"/>
      <c r="N5" s="89"/>
      <c r="O5" s="89"/>
      <c r="P5" s="89"/>
      <c r="Q5" s="89"/>
      <c r="R5" s="89"/>
      <c r="S5" s="89"/>
      <c r="T5" s="89"/>
      <c r="U5" s="89"/>
      <c r="V5" s="84"/>
      <c r="W5" s="2"/>
    </row>
    <row r="6" spans="1:23" ht="31.2" x14ac:dyDescent="0.6">
      <c r="A6" s="2"/>
      <c r="B6" s="82"/>
      <c r="C6" s="85"/>
      <c r="D6" s="86"/>
      <c r="E6" s="86"/>
      <c r="F6" s="86"/>
      <c r="G6" s="86"/>
      <c r="H6" s="86"/>
      <c r="I6" s="86"/>
      <c r="J6" s="86"/>
      <c r="K6" s="86"/>
      <c r="L6" s="86"/>
      <c r="M6" s="85"/>
      <c r="N6" s="85"/>
      <c r="O6" s="85"/>
      <c r="P6" s="87"/>
      <c r="Q6" s="87"/>
      <c r="R6" s="87"/>
      <c r="S6" s="87"/>
      <c r="T6" s="88"/>
      <c r="U6" s="88"/>
      <c r="V6" s="84"/>
      <c r="W6" s="2"/>
    </row>
    <row r="7" spans="1:23" ht="36.6" x14ac:dyDescent="0.5">
      <c r="A7" s="2"/>
      <c r="B7" s="82"/>
      <c r="C7" s="89" t="str">
        <f>"MODE DE JEU"&amp;"  "&amp;'[5]A RENSEIGNER'!$C$16</f>
        <v>MODE DE JEU  CADRE</v>
      </c>
      <c r="D7" s="89"/>
      <c r="E7" s="89"/>
      <c r="F7" s="89"/>
      <c r="G7" s="89"/>
      <c r="H7" s="89"/>
      <c r="I7" s="89"/>
      <c r="J7" s="89"/>
      <c r="K7" s="89"/>
      <c r="L7" s="89"/>
      <c r="M7" s="89"/>
      <c r="N7" s="89"/>
      <c r="O7" s="89"/>
      <c r="P7" s="89"/>
      <c r="Q7" s="89"/>
      <c r="R7" s="89"/>
      <c r="S7" s="89"/>
      <c r="T7" s="89"/>
      <c r="U7" s="89"/>
      <c r="V7" s="84"/>
      <c r="W7" s="2"/>
    </row>
    <row r="8" spans="1:23" ht="31.2" x14ac:dyDescent="0.6">
      <c r="A8" s="2"/>
      <c r="B8" s="82"/>
      <c r="C8" s="85"/>
      <c r="D8" s="85"/>
      <c r="E8" s="85"/>
      <c r="F8" s="85"/>
      <c r="G8" s="85"/>
      <c r="H8" s="85"/>
      <c r="I8" s="85"/>
      <c r="J8" s="85"/>
      <c r="K8" s="85"/>
      <c r="L8" s="85"/>
      <c r="M8" s="85"/>
      <c r="N8" s="85"/>
      <c r="O8" s="85"/>
      <c r="P8" s="85"/>
      <c r="Q8" s="85"/>
      <c r="R8" s="85"/>
      <c r="S8" s="87"/>
      <c r="T8" s="88"/>
      <c r="U8" s="88"/>
      <c r="V8" s="84"/>
      <c r="W8" s="2"/>
    </row>
    <row r="9" spans="1:23" ht="36.6" x14ac:dyDescent="0.5">
      <c r="A9" s="2"/>
      <c r="B9" s="82"/>
      <c r="C9" s="89" t="str">
        <f>"CATEGORIE"&amp;"  "&amp;'[5]A RENSEIGNER'!$C$17</f>
        <v>CATEGORIE  N3</v>
      </c>
      <c r="D9" s="89"/>
      <c r="E9" s="89"/>
      <c r="F9" s="89"/>
      <c r="G9" s="89"/>
      <c r="H9" s="89"/>
      <c r="I9" s="89"/>
      <c r="J9" s="89"/>
      <c r="K9" s="89"/>
      <c r="L9" s="89"/>
      <c r="M9" s="89"/>
      <c r="N9" s="89"/>
      <c r="O9" s="89"/>
      <c r="P9" s="89"/>
      <c r="Q9" s="89"/>
      <c r="R9" s="89"/>
      <c r="S9" s="89"/>
      <c r="T9" s="89"/>
      <c r="U9" s="89"/>
      <c r="V9" s="90"/>
      <c r="W9" s="2"/>
    </row>
    <row r="10" spans="1:23" ht="31.2" x14ac:dyDescent="0.3">
      <c r="A10" s="2"/>
      <c r="B10" s="91"/>
      <c r="C10" s="85"/>
      <c r="D10" s="85"/>
      <c r="E10" s="85"/>
      <c r="F10" s="85"/>
      <c r="G10" s="85"/>
      <c r="H10" s="85"/>
      <c r="I10" s="85"/>
      <c r="J10" s="85"/>
      <c r="K10" s="85"/>
      <c r="L10" s="85"/>
      <c r="M10" s="85"/>
      <c r="N10" s="85"/>
      <c r="O10" s="85"/>
      <c r="P10" s="85"/>
      <c r="Q10" s="85"/>
      <c r="R10" s="85"/>
      <c r="S10" s="85"/>
      <c r="T10" s="92"/>
      <c r="U10" s="92"/>
      <c r="V10" s="90"/>
      <c r="W10" s="2"/>
    </row>
    <row r="11" spans="1:23" ht="36.6" x14ac:dyDescent="0.5">
      <c r="A11" s="2"/>
      <c r="B11" s="82"/>
      <c r="C11" s="89" t="str">
        <f>"TOURNOI N°"&amp;"  "&amp;'[5]A RENSEIGNER'!$C$14</f>
        <v>TOURNOI N°  1</v>
      </c>
      <c r="D11" s="89"/>
      <c r="E11" s="89"/>
      <c r="F11" s="89"/>
      <c r="G11" s="89"/>
      <c r="H11" s="89"/>
      <c r="I11" s="89"/>
      <c r="J11" s="89"/>
      <c r="K11" s="89"/>
      <c r="L11" s="89"/>
      <c r="M11" s="89"/>
      <c r="N11" s="89"/>
      <c r="O11" s="89"/>
      <c r="P11" s="89"/>
      <c r="Q11" s="89"/>
      <c r="R11" s="89"/>
      <c r="S11" s="89"/>
      <c r="T11" s="89"/>
      <c r="U11" s="89"/>
      <c r="V11" s="84"/>
      <c r="W11" s="2"/>
    </row>
    <row r="12" spans="1:23" ht="31.2" x14ac:dyDescent="0.6">
      <c r="A12" s="2"/>
      <c r="B12" s="82"/>
      <c r="C12" s="85"/>
      <c r="D12" s="86"/>
      <c r="E12" s="86"/>
      <c r="F12" s="86"/>
      <c r="G12" s="86"/>
      <c r="H12" s="86"/>
      <c r="I12" s="86"/>
      <c r="J12" s="86"/>
      <c r="K12" s="86"/>
      <c r="L12" s="86"/>
      <c r="M12" s="85"/>
      <c r="N12" s="85"/>
      <c r="O12" s="85"/>
      <c r="P12" s="87"/>
      <c r="Q12" s="87"/>
      <c r="R12" s="87"/>
      <c r="S12" s="87"/>
      <c r="T12" s="88"/>
      <c r="U12" s="88"/>
      <c r="V12" s="84"/>
      <c r="W12" s="2"/>
    </row>
    <row r="13" spans="1:23" ht="36.6" x14ac:dyDescent="0.5">
      <c r="A13" s="2"/>
      <c r="B13" s="82"/>
      <c r="C13" s="89" t="str">
        <f>"POULE n°"&amp;"  "&amp;'[5]A RENSEIGNER'!$C$15</f>
        <v>POULE n°  1</v>
      </c>
      <c r="D13" s="89"/>
      <c r="E13" s="89"/>
      <c r="F13" s="89"/>
      <c r="G13" s="89"/>
      <c r="H13" s="89"/>
      <c r="I13" s="89"/>
      <c r="J13" s="89"/>
      <c r="K13" s="89"/>
      <c r="L13" s="89"/>
      <c r="M13" s="89"/>
      <c r="N13" s="89"/>
      <c r="O13" s="89"/>
      <c r="P13" s="89"/>
      <c r="Q13" s="89"/>
      <c r="R13" s="89"/>
      <c r="S13" s="89"/>
      <c r="T13" s="89"/>
      <c r="U13" s="89"/>
      <c r="V13" s="84"/>
      <c r="W13" s="2"/>
    </row>
    <row r="14" spans="1:23" ht="31.2" x14ac:dyDescent="0.6">
      <c r="A14" s="2"/>
      <c r="B14" s="82"/>
      <c r="C14" s="85"/>
      <c r="D14" s="85"/>
      <c r="E14" s="85"/>
      <c r="F14" s="85"/>
      <c r="G14" s="85"/>
      <c r="H14" s="85"/>
      <c r="I14" s="85"/>
      <c r="J14" s="85"/>
      <c r="K14" s="85"/>
      <c r="L14" s="85"/>
      <c r="M14" s="85"/>
      <c r="N14" s="85"/>
      <c r="O14" s="85"/>
      <c r="P14" s="85"/>
      <c r="Q14" s="85"/>
      <c r="R14" s="85"/>
      <c r="S14" s="87"/>
      <c r="T14" s="88"/>
      <c r="U14" s="88"/>
      <c r="V14" s="84"/>
      <c r="W14" s="2"/>
    </row>
    <row r="15" spans="1:23" ht="36.6" x14ac:dyDescent="0.5">
      <c r="A15" s="2"/>
      <c r="B15" s="82"/>
      <c r="C15" s="89" t="s">
        <v>73</v>
      </c>
      <c r="D15" s="89"/>
      <c r="E15" s="89"/>
      <c r="F15" s="89"/>
      <c r="G15" s="89"/>
      <c r="H15" s="89"/>
      <c r="I15" s="89"/>
      <c r="J15" s="89"/>
      <c r="K15" s="89"/>
      <c r="L15" s="89"/>
      <c r="M15" s="89"/>
      <c r="N15" s="89"/>
      <c r="O15" s="89"/>
      <c r="P15" s="89"/>
      <c r="Q15" s="89"/>
      <c r="R15" s="89"/>
      <c r="S15" s="89"/>
      <c r="T15" s="89"/>
      <c r="U15" s="89"/>
      <c r="V15" s="84"/>
      <c r="W15" s="2"/>
    </row>
    <row r="16" spans="1:23" ht="16.2" thickBot="1" x14ac:dyDescent="0.35">
      <c r="A16" s="2"/>
      <c r="B16" s="93"/>
      <c r="C16" s="4"/>
      <c r="D16" s="94"/>
      <c r="E16" s="94"/>
      <c r="F16" s="94"/>
      <c r="G16" s="94"/>
      <c r="H16" s="94"/>
      <c r="I16" s="94"/>
      <c r="J16" s="94"/>
      <c r="K16" s="94"/>
      <c r="L16" s="94"/>
      <c r="M16" s="4"/>
      <c r="N16" s="4"/>
      <c r="O16" s="4"/>
      <c r="P16" s="2"/>
      <c r="Q16" s="2"/>
      <c r="R16" s="2"/>
      <c r="S16" s="2"/>
      <c r="T16" s="2"/>
      <c r="U16" s="2"/>
      <c r="V16" s="95"/>
      <c r="W16" s="2"/>
    </row>
    <row r="17" spans="1:23" ht="60.75" customHeight="1" thickTop="1" thickBot="1" x14ac:dyDescent="0.35">
      <c r="A17" s="2"/>
      <c r="B17" s="93"/>
      <c r="C17" s="96" t="s">
        <v>74</v>
      </c>
      <c r="D17" s="97" t="str">
        <f>C18</f>
        <v>SIMON Claude</v>
      </c>
      <c r="E17" s="97"/>
      <c r="F17" s="97"/>
      <c r="G17" s="98" t="str">
        <f>C22&amp;"  "&amp;"match 1"</f>
        <v>THIERRY Jean-Michel  match 1</v>
      </c>
      <c r="H17" s="99"/>
      <c r="I17" s="100"/>
      <c r="J17" s="98" t="str">
        <f>C22&amp;"  "&amp;"match 2"</f>
        <v>THIERRY Jean-Michel  match 2</v>
      </c>
      <c r="K17" s="99"/>
      <c r="L17" s="100"/>
      <c r="M17" s="101" t="s">
        <v>75</v>
      </c>
      <c r="N17" s="102" t="s">
        <v>76</v>
      </c>
      <c r="O17" s="103"/>
      <c r="P17" s="104" t="s">
        <v>77</v>
      </c>
      <c r="Q17" s="105" t="s">
        <v>78</v>
      </c>
      <c r="R17" s="106" t="s">
        <v>79</v>
      </c>
      <c r="S17" s="107" t="s">
        <v>80</v>
      </c>
      <c r="T17" s="107" t="s">
        <v>81</v>
      </c>
      <c r="U17" s="108" t="s">
        <v>82</v>
      </c>
      <c r="V17" s="95"/>
      <c r="W17" s="2"/>
    </row>
    <row r="18" spans="1:23" ht="45" customHeight="1" thickTop="1" x14ac:dyDescent="0.3">
      <c r="A18" s="2"/>
      <c r="B18" s="93"/>
      <c r="C18" s="109" t="str">
        <f>IF(ISBLANK('[5]A RENSEIGNER'!B41),"",('[5]A RENSEIGNER'!B41))</f>
        <v>SIMON Claude</v>
      </c>
      <c r="D18" s="110"/>
      <c r="E18" s="111"/>
      <c r="F18" s="112"/>
      <c r="G18" s="113">
        <f>IF(ISBLANK('[5]POULE DE 2'!E28),"",'[5]POULE DE 2'!E28)</f>
        <v>69</v>
      </c>
      <c r="H18" s="113"/>
      <c r="I18" s="113">
        <f>IF(ISBLANK('[5]POULE DE 2'!F28),"",'[5]POULE DE 2'!F28)</f>
        <v>22</v>
      </c>
      <c r="J18" s="113">
        <f>IF(ISBLANK('[5]POULE DE 2'!E36),"",'[5]POULE DE 2'!E36)</f>
        <v>79</v>
      </c>
      <c r="K18" s="113"/>
      <c r="L18" s="114">
        <f>IF(ISBLANK('[5]POULE DE 2'!E36),"",'[5]POULE DE 2'!F36)</f>
        <v>20</v>
      </c>
      <c r="M18" s="115">
        <f>IF('[5]POULE DE 2'!R28=0,"",'[5]POULE DE 2'!R28)</f>
        <v>148</v>
      </c>
      <c r="N18" s="116">
        <f>IF('[5]POULE DE 2'!S28=0,"",'[5]POULE DE 2'!S28)</f>
        <v>42</v>
      </c>
      <c r="O18" s="117"/>
      <c r="P18" s="118">
        <f>IF(ISERROR('[5]POULE DE 2'!T28),"",'[5]POULE DE 2'!T28)</f>
        <v>3.5238095238095237</v>
      </c>
      <c r="Q18" s="119">
        <f>IF(ISERROR('[5]POULE DE 3 '!W28),"",'[5]POULE DE 2'!W28)</f>
        <v>0</v>
      </c>
      <c r="R18" s="120" t="str">
        <f>IF(ISERROR('[5]POULE DE 3 '!Y28),"",IF(ISBLANK('[5]A RENSEIGNER'!B41),"",IF('[5]POULE DE 2'!Y28=1,'[5]POULE DE 2'!Y28&amp;"er",'[5]POULE DE 2'!Y28&amp;"ème")))</f>
        <v>2ème</v>
      </c>
      <c r="S18" s="121">
        <f>IF(ISERROR('[5]POULE DE 3 '!Z28),"",'[5]POULE DE 2'!Z28)</f>
        <v>5</v>
      </c>
      <c r="T18" s="121">
        <f>IF(ISBLANK(C18),"",'[5]POULE DE 2'!AG28)</f>
        <v>0</v>
      </c>
      <c r="U18" s="122">
        <f>IF(ISERROR('[5]POULE DE 2'!AH28),"",'[5]POULE DE 2'!AH28)</f>
        <v>5</v>
      </c>
      <c r="V18" s="95"/>
      <c r="W18" s="2"/>
    </row>
    <row r="19" spans="1:23" ht="45" customHeight="1" x14ac:dyDescent="0.3">
      <c r="A19" s="2"/>
      <c r="B19" s="93"/>
      <c r="C19" s="123" t="str">
        <f>'[5]A RENSEIGNER'!C41</f>
        <v>N3</v>
      </c>
      <c r="D19" s="124"/>
      <c r="E19" s="125"/>
      <c r="F19" s="126"/>
      <c r="G19" s="127"/>
      <c r="H19" s="127">
        <f>'[5]POULE DE 2'!J28</f>
        <v>0</v>
      </c>
      <c r="I19" s="127"/>
      <c r="J19" s="127"/>
      <c r="K19" s="127">
        <f>'[5]POULE DE 2'!J36</f>
        <v>0</v>
      </c>
      <c r="L19" s="128"/>
      <c r="M19" s="129" t="s">
        <v>83</v>
      </c>
      <c r="N19" s="130"/>
      <c r="O19" s="131" t="s">
        <v>84</v>
      </c>
      <c r="P19" s="132"/>
      <c r="Q19" s="119"/>
      <c r="R19" s="121"/>
      <c r="S19" s="121"/>
      <c r="T19" s="121"/>
      <c r="U19" s="122"/>
      <c r="V19" s="95"/>
      <c r="W19" s="2"/>
    </row>
    <row r="20" spans="1:23" ht="45" customHeight="1" thickBot="1" x14ac:dyDescent="0.35">
      <c r="A20" s="2"/>
      <c r="B20" s="93"/>
      <c r="C20" s="133" t="str">
        <f>'[5]A RENSEIGNER'!D41</f>
        <v>ABASM</v>
      </c>
      <c r="D20" s="134"/>
      <c r="E20" s="135"/>
      <c r="F20" s="136"/>
      <c r="G20" s="137">
        <f>'[5]POULE DE 2'!I28</f>
        <v>3.1363636363636362</v>
      </c>
      <c r="H20" s="138"/>
      <c r="I20" s="138">
        <f>IF(ISBLANK('[5]POULE DE 2'!G28),"",'[5]POULE DE 2'!G28)</f>
        <v>12</v>
      </c>
      <c r="J20" s="137">
        <f>'[5]POULE DE 2'!I36</f>
        <v>3.95</v>
      </c>
      <c r="K20" s="138"/>
      <c r="L20" s="139">
        <f>IF(ISBLANK('[5]POULE DE 2'!E36),"",'[5]POULE DE 2'!G36)</f>
        <v>24</v>
      </c>
      <c r="M20" s="140" t="str">
        <f>IF('[5]POULE DE 2'!U28=0,"",'[5]POULE DE 2'!U28)</f>
        <v/>
      </c>
      <c r="N20" s="141"/>
      <c r="O20" s="142">
        <f>IF('[5]POULE DE 2'!V28=0,"",'[5]POULE DE 2'!V28)</f>
        <v>24</v>
      </c>
      <c r="P20" s="143"/>
      <c r="Q20" s="144"/>
      <c r="R20" s="145"/>
      <c r="S20" s="145"/>
      <c r="T20" s="145"/>
      <c r="U20" s="146"/>
      <c r="V20" s="95"/>
      <c r="W20" s="2"/>
    </row>
    <row r="21" spans="1:23" ht="60.75" customHeight="1" thickTop="1" thickBot="1" x14ac:dyDescent="0.35">
      <c r="A21" s="2"/>
      <c r="B21" s="93"/>
      <c r="C21" s="96" t="s">
        <v>74</v>
      </c>
      <c r="D21" s="147" t="str">
        <f>C18&amp;"  "&amp;"match 1"</f>
        <v>SIMON Claude  match 1</v>
      </c>
      <c r="E21" s="148"/>
      <c r="F21" s="149"/>
      <c r="G21" s="150" t="str">
        <f>C22</f>
        <v>THIERRY Jean-Michel</v>
      </c>
      <c r="H21" s="150"/>
      <c r="I21" s="150"/>
      <c r="J21" s="147" t="str">
        <f>C18&amp;"  "&amp;"match 2"</f>
        <v>SIMON Claude  match 2</v>
      </c>
      <c r="K21" s="148"/>
      <c r="L21" s="149"/>
      <c r="M21" s="151" t="s">
        <v>75</v>
      </c>
      <c r="N21" s="152" t="s">
        <v>76</v>
      </c>
      <c r="O21" s="153"/>
      <c r="P21" s="154" t="s">
        <v>77</v>
      </c>
      <c r="Q21" s="105" t="s">
        <v>78</v>
      </c>
      <c r="R21" s="106" t="s">
        <v>79</v>
      </c>
      <c r="S21" s="107" t="s">
        <v>85</v>
      </c>
      <c r="T21" s="107" t="s">
        <v>81</v>
      </c>
      <c r="U21" s="108" t="s">
        <v>82</v>
      </c>
      <c r="V21" s="95"/>
      <c r="W21" s="2"/>
    </row>
    <row r="22" spans="1:23" ht="42" customHeight="1" thickTop="1" x14ac:dyDescent="0.3">
      <c r="A22" s="2"/>
      <c r="B22" s="93"/>
      <c r="C22" s="155" t="str">
        <f>IF(ISBLANK('[5]A RENSEIGNER'!B42),"",'[5]A RENSEIGNER'!B42)</f>
        <v>THIERRY Jean-Michel</v>
      </c>
      <c r="D22" s="156">
        <f>IF(ISBLANK('[5]POULE DE 2'!E29),"",'[5]POULE DE 2'!E29)</f>
        <v>120</v>
      </c>
      <c r="E22" s="156"/>
      <c r="F22" s="156">
        <f>'[5]POULE DE 2'!F29</f>
        <v>22</v>
      </c>
      <c r="G22" s="157"/>
      <c r="H22" s="158"/>
      <c r="I22" s="159"/>
      <c r="J22" s="156">
        <f>IF(ISBLANK('[5]POULE DE 2'!E37),"",'[5]POULE DE 2'!E37)</f>
        <v>120</v>
      </c>
      <c r="K22" s="156"/>
      <c r="L22" s="160">
        <f>'[5]POULE DE 2'!F37</f>
        <v>20</v>
      </c>
      <c r="M22" s="161">
        <f>IF('[5]POULE DE 2'!R29=0,"",'[5]POULE DE 2'!R29)</f>
        <v>240</v>
      </c>
      <c r="N22" s="162">
        <f>IF(ISERROR('[5]POULE DE 2'!S29=0),"",'[5]POULE DE 2'!S29)</f>
        <v>42</v>
      </c>
      <c r="O22" s="163"/>
      <c r="P22" s="164">
        <f>IF(ISERROR('[5]POULE DE 2'!T29),"",'[5]POULE DE 2'!T29)</f>
        <v>5.7142857142857144</v>
      </c>
      <c r="Q22" s="165">
        <f>IF(ISERROR('[5]POULE DE 3 '!W29),"",'[5]POULE DE 2'!W29)</f>
        <v>4</v>
      </c>
      <c r="R22" s="166" t="str">
        <f>IF(ISERROR('[5]POULE DE 3 '!Y29),"",IF(ISBLANK('[5]A RENSEIGNER'!B42),"",IF('[5]POULE DE 2'!Y29=1,'[5]POULE DE 2'!Y29&amp;"er",'[5]POULE DE 2'!Y29&amp;"ème")))</f>
        <v>1er</v>
      </c>
      <c r="S22" s="167">
        <f>IF(ISERROR('[5]POULE DE 3 '!Z29),"",'[5]POULE DE 2'!Z29)</f>
        <v>8</v>
      </c>
      <c r="T22" s="167">
        <f>IF(ISBLANK(C22),"",'[5]POULE DE 2'!AG29)</f>
        <v>2</v>
      </c>
      <c r="U22" s="168">
        <f>IF(ISERROR('[5]POULE DE 2'!AH29),"",'[5]POULE DE 2'!AH29)</f>
        <v>10</v>
      </c>
      <c r="V22" s="95"/>
      <c r="W22" s="2"/>
    </row>
    <row r="23" spans="1:23" ht="42" customHeight="1" x14ac:dyDescent="0.3">
      <c r="A23" s="2"/>
      <c r="B23" s="93"/>
      <c r="C23" s="169" t="str">
        <f>'[5]A RENSEIGNER'!C42</f>
        <v>N3</v>
      </c>
      <c r="D23" s="170"/>
      <c r="E23" s="170">
        <f>'[5]POULE DE 2'!J29</f>
        <v>2</v>
      </c>
      <c r="F23" s="170"/>
      <c r="G23" s="171"/>
      <c r="H23" s="172"/>
      <c r="I23" s="173"/>
      <c r="J23" s="170"/>
      <c r="K23" s="170">
        <f>'[5]POULE DE 2'!J37</f>
        <v>2</v>
      </c>
      <c r="L23" s="174"/>
      <c r="M23" s="175" t="s">
        <v>83</v>
      </c>
      <c r="N23" s="176"/>
      <c r="O23" s="177"/>
      <c r="P23" s="178" t="s">
        <v>84</v>
      </c>
      <c r="Q23" s="165"/>
      <c r="R23" s="167"/>
      <c r="S23" s="167"/>
      <c r="T23" s="167"/>
      <c r="U23" s="168"/>
      <c r="V23" s="95"/>
      <c r="W23" s="2"/>
    </row>
    <row r="24" spans="1:23" ht="42" customHeight="1" thickBot="1" x14ac:dyDescent="0.35">
      <c r="A24" s="2"/>
      <c r="B24" s="93"/>
      <c r="C24" s="179" t="str">
        <f>'[5]A RENSEIGNER'!D42</f>
        <v>ABMA</v>
      </c>
      <c r="D24" s="180">
        <f>'[5]POULE DE 2'!I29</f>
        <v>5.4545454545454541</v>
      </c>
      <c r="E24" s="181"/>
      <c r="F24" s="181">
        <f>IF(ISBLANK('[5]POULE DE 2'!G29),"",'[5]POULE DE 2'!G29)</f>
        <v>24</v>
      </c>
      <c r="G24" s="182"/>
      <c r="H24" s="183"/>
      <c r="I24" s="184"/>
      <c r="J24" s="180">
        <f>'[5]POULE DE 2'!I37</f>
        <v>6</v>
      </c>
      <c r="K24" s="181"/>
      <c r="L24" s="185">
        <f>IF(ISBLANK('[5]POULE DE 2'!G37),"",'[5]POULE DE 2'!G37)</f>
        <v>17</v>
      </c>
      <c r="M24" s="186">
        <f>IF('[5]POULE DE 2'!U29=0,"",'[5]POULE DE 2'!U29)</f>
        <v>6</v>
      </c>
      <c r="N24" s="187"/>
      <c r="O24" s="188">
        <f>IF('[5]POULE DE 2'!V29=0,"",'[5]POULE DE 2'!V29)</f>
        <v>24</v>
      </c>
      <c r="P24" s="189"/>
      <c r="Q24" s="190"/>
      <c r="R24" s="191"/>
      <c r="S24" s="191"/>
      <c r="T24" s="191"/>
      <c r="U24" s="192"/>
      <c r="V24" s="95"/>
      <c r="W24" s="2"/>
    </row>
    <row r="25" spans="1:23" ht="16.2" thickTop="1" x14ac:dyDescent="0.3">
      <c r="A25" s="2"/>
      <c r="B25" s="93"/>
      <c r="C25" s="4"/>
      <c r="D25" s="94"/>
      <c r="E25" s="94"/>
      <c r="F25" s="94"/>
      <c r="G25" s="94"/>
      <c r="H25" s="94"/>
      <c r="I25" s="94"/>
      <c r="J25" s="94"/>
      <c r="K25" s="94"/>
      <c r="L25" s="94"/>
      <c r="M25" s="4"/>
      <c r="N25" s="4"/>
      <c r="O25" s="4"/>
      <c r="P25" s="2"/>
      <c r="Q25" s="2"/>
      <c r="R25" s="2"/>
      <c r="S25" s="2"/>
      <c r="T25" s="2"/>
      <c r="U25" s="2"/>
      <c r="V25" s="95"/>
      <c r="W25" s="2"/>
    </row>
    <row r="26" spans="1:23" ht="16.2" thickBot="1" x14ac:dyDescent="0.35">
      <c r="A26" s="2"/>
      <c r="B26" s="193"/>
      <c r="C26" s="194"/>
      <c r="D26" s="195"/>
      <c r="E26" s="195"/>
      <c r="F26" s="195"/>
      <c r="G26" s="195"/>
      <c r="H26" s="195"/>
      <c r="I26" s="195"/>
      <c r="J26" s="195"/>
      <c r="K26" s="195"/>
      <c r="L26" s="195"/>
      <c r="M26" s="194"/>
      <c r="N26" s="194"/>
      <c r="O26" s="194"/>
      <c r="P26" s="196"/>
      <c r="Q26" s="196"/>
      <c r="R26" s="196"/>
      <c r="S26" s="196"/>
      <c r="T26" s="196"/>
      <c r="U26" s="196"/>
      <c r="V26" s="197"/>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8" priority="7" operator="equal">
      <formula>0</formula>
    </cfRule>
    <cfRule type="cellIs" dxfId="7" priority="8" operator="equal">
      <formula>2</formula>
    </cfRule>
    <cfRule type="cellIs" dxfId="6" priority="9" operator="equal">
      <formula>1</formula>
    </cfRule>
  </conditionalFormatting>
  <conditionalFormatting sqref="H19 K19 K23 E23">
    <cfRule type="containsErrors" dxfId="5" priority="6">
      <formula>ISERROR(E19)</formula>
    </cfRule>
  </conditionalFormatting>
  <conditionalFormatting sqref="C18">
    <cfRule type="expression" dxfId="4" priority="5">
      <formula>$R$18="1er"</formula>
    </cfRule>
  </conditionalFormatting>
  <conditionalFormatting sqref="R22:R24 R18:R20">
    <cfRule type="containsText" dxfId="3" priority="4" operator="containsText" text="1er">
      <formula>NOT(ISERROR(SEARCH("1er",R18)))</formula>
    </cfRule>
  </conditionalFormatting>
  <conditionalFormatting sqref="C22">
    <cfRule type="expression" dxfId="2" priority="3">
      <formula>$R$22="1er"</formula>
    </cfRule>
  </conditionalFormatting>
  <conditionalFormatting sqref="C19">
    <cfRule type="expression" dxfId="1" priority="2">
      <formula>$BK$95="1er"</formula>
    </cfRule>
  </conditionalFormatting>
  <conditionalFormatting sqref="C20">
    <cfRule type="expression" dxfId="0"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EBB80-88FD-4FE7-9457-D2110BB7AC9A}">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76" customWidth="1"/>
    <col min="2" max="2" width="6.33203125" style="76" customWidth="1"/>
    <col min="3" max="3" width="32.44140625" style="76" customWidth="1"/>
    <col min="4" max="4" width="11.5546875" style="76"/>
    <col min="5" max="5" width="7.77734375" style="76" customWidth="1"/>
    <col min="6" max="6" width="10.77734375" style="76" customWidth="1"/>
    <col min="7" max="7" width="11.33203125" style="76" customWidth="1"/>
    <col min="8" max="9" width="8" style="76" customWidth="1"/>
    <col min="10" max="10" width="11.5546875" style="76"/>
    <col min="11" max="11" width="8" style="76" customWidth="1"/>
    <col min="12" max="12" width="16.109375" style="76" customWidth="1"/>
    <col min="13" max="15" width="11.5546875" style="76"/>
    <col min="16" max="16" width="16.88671875" style="76" bestFit="1" customWidth="1"/>
    <col min="17" max="18" width="11.5546875" style="76"/>
    <col min="19" max="19" width="17.44140625" style="76" customWidth="1"/>
    <col min="20" max="20" width="14.109375" style="76" customWidth="1"/>
    <col min="21" max="21" width="20.21875" style="76" customWidth="1"/>
    <col min="22" max="22" width="5" style="76" customWidth="1"/>
    <col min="23" max="16384" width="11.5546875" style="76"/>
  </cols>
  <sheetData>
    <row r="1" spans="1:23" ht="57" customHeight="1" thickBot="1" x14ac:dyDescent="0.35">
      <c r="A1" s="2"/>
      <c r="B1" s="2"/>
      <c r="C1" s="2"/>
      <c r="D1" s="2"/>
      <c r="E1" s="2"/>
      <c r="F1" s="2"/>
      <c r="G1" s="2"/>
      <c r="H1" s="2"/>
      <c r="I1" s="2"/>
      <c r="J1" s="2"/>
      <c r="K1" s="2"/>
      <c r="L1" s="2"/>
      <c r="M1" s="2"/>
      <c r="N1" s="2"/>
      <c r="O1" s="2"/>
      <c r="P1" s="2"/>
      <c r="Q1" s="2"/>
      <c r="R1" s="2"/>
      <c r="S1" s="2"/>
      <c r="T1" s="2"/>
      <c r="U1" s="2"/>
      <c r="V1" s="2"/>
      <c r="W1" s="2"/>
    </row>
    <row r="2" spans="1:23" ht="16.2" thickTop="1" x14ac:dyDescent="0.3">
      <c r="A2" s="2"/>
      <c r="B2" s="77"/>
      <c r="C2" s="78"/>
      <c r="D2" s="79"/>
      <c r="E2" s="79"/>
      <c r="F2" s="79"/>
      <c r="G2" s="79"/>
      <c r="H2" s="79"/>
      <c r="I2" s="79"/>
      <c r="J2" s="79"/>
      <c r="K2" s="79"/>
      <c r="L2" s="79"/>
      <c r="M2" s="78"/>
      <c r="N2" s="78"/>
      <c r="O2" s="78"/>
      <c r="P2" s="80"/>
      <c r="Q2" s="80"/>
      <c r="R2" s="80"/>
      <c r="S2" s="80"/>
      <c r="T2" s="80"/>
      <c r="U2" s="80"/>
      <c r="V2" s="81"/>
      <c r="W2" s="2"/>
    </row>
    <row r="3" spans="1:23" ht="36.6" x14ac:dyDescent="0.5">
      <c r="A3" s="2"/>
      <c r="B3" s="82"/>
      <c r="C3" s="83">
        <f>'[4]A RENSEIGNER'!$C$11</f>
        <v>44850</v>
      </c>
      <c r="D3" s="83"/>
      <c r="E3" s="83"/>
      <c r="F3" s="83"/>
      <c r="G3" s="83"/>
      <c r="H3" s="83"/>
      <c r="I3" s="83"/>
      <c r="J3" s="83"/>
      <c r="K3" s="83"/>
      <c r="L3" s="83"/>
      <c r="M3" s="83"/>
      <c r="N3" s="83"/>
      <c r="O3" s="83"/>
      <c r="P3" s="83"/>
      <c r="Q3" s="83"/>
      <c r="R3" s="83"/>
      <c r="S3" s="83"/>
      <c r="T3" s="83"/>
      <c r="U3" s="83"/>
      <c r="V3" s="84"/>
      <c r="W3" s="2"/>
    </row>
    <row r="4" spans="1:23" ht="31.2" x14ac:dyDescent="0.6">
      <c r="A4" s="2"/>
      <c r="B4" s="82"/>
      <c r="C4" s="85"/>
      <c r="D4" s="86"/>
      <c r="E4" s="86"/>
      <c r="F4" s="86"/>
      <c r="G4" s="86"/>
      <c r="H4" s="86"/>
      <c r="I4" s="86"/>
      <c r="J4" s="86"/>
      <c r="K4" s="86"/>
      <c r="L4" s="86"/>
      <c r="M4" s="85"/>
      <c r="N4" s="85"/>
      <c r="O4" s="85"/>
      <c r="P4" s="87"/>
      <c r="Q4" s="87"/>
      <c r="R4" s="87"/>
      <c r="S4" s="87"/>
      <c r="T4" s="88"/>
      <c r="U4" s="88"/>
      <c r="V4" s="84"/>
      <c r="W4" s="2"/>
    </row>
    <row r="5" spans="1:23" ht="36.6" x14ac:dyDescent="0.5">
      <c r="A5" s="2"/>
      <c r="B5" s="82"/>
      <c r="C5" s="89" t="str">
        <f>'[4]A RENSEIGNER'!$C$12</f>
        <v>LIVRY</v>
      </c>
      <c r="D5" s="89"/>
      <c r="E5" s="89"/>
      <c r="F5" s="89"/>
      <c r="G5" s="89"/>
      <c r="H5" s="89"/>
      <c r="I5" s="89"/>
      <c r="J5" s="89"/>
      <c r="K5" s="89"/>
      <c r="L5" s="89"/>
      <c r="M5" s="89"/>
      <c r="N5" s="89"/>
      <c r="O5" s="89"/>
      <c r="P5" s="89"/>
      <c r="Q5" s="89"/>
      <c r="R5" s="89"/>
      <c r="S5" s="89"/>
      <c r="T5" s="89"/>
      <c r="U5" s="89"/>
      <c r="V5" s="84"/>
      <c r="W5" s="2"/>
    </row>
    <row r="6" spans="1:23" ht="31.2" x14ac:dyDescent="0.6">
      <c r="A6" s="2"/>
      <c r="B6" s="82"/>
      <c r="C6" s="85"/>
      <c r="D6" s="86"/>
      <c r="E6" s="86"/>
      <c r="F6" s="86"/>
      <c r="G6" s="86"/>
      <c r="H6" s="86"/>
      <c r="I6" s="86"/>
      <c r="J6" s="86"/>
      <c r="K6" s="86"/>
      <c r="L6" s="86"/>
      <c r="M6" s="85"/>
      <c r="N6" s="85"/>
      <c r="O6" s="85"/>
      <c r="P6" s="87"/>
      <c r="Q6" s="87"/>
      <c r="R6" s="87"/>
      <c r="S6" s="87"/>
      <c r="T6" s="88"/>
      <c r="U6" s="88"/>
      <c r="V6" s="84"/>
      <c r="W6" s="2"/>
    </row>
    <row r="7" spans="1:23" ht="36.6" x14ac:dyDescent="0.5">
      <c r="A7" s="2"/>
      <c r="B7" s="82"/>
      <c r="C7" s="89" t="str">
        <f>"MODE DE JEU"&amp;"  "&amp;'[4]A RENSEIGNER'!$C$16</f>
        <v>MODE DE JEU  CADRE</v>
      </c>
      <c r="D7" s="89"/>
      <c r="E7" s="89"/>
      <c r="F7" s="89"/>
      <c r="G7" s="89"/>
      <c r="H7" s="89"/>
      <c r="I7" s="89"/>
      <c r="J7" s="89"/>
      <c r="K7" s="89"/>
      <c r="L7" s="89"/>
      <c r="M7" s="89"/>
      <c r="N7" s="89"/>
      <c r="O7" s="89"/>
      <c r="P7" s="89"/>
      <c r="Q7" s="89"/>
      <c r="R7" s="89"/>
      <c r="S7" s="89"/>
      <c r="T7" s="89"/>
      <c r="U7" s="89"/>
      <c r="V7" s="84"/>
      <c r="W7" s="2"/>
    </row>
    <row r="8" spans="1:23" ht="31.2" x14ac:dyDescent="0.6">
      <c r="A8" s="2"/>
      <c r="B8" s="82"/>
      <c r="C8" s="85"/>
      <c r="D8" s="85"/>
      <c r="E8" s="85"/>
      <c r="F8" s="85"/>
      <c r="G8" s="85"/>
      <c r="H8" s="85"/>
      <c r="I8" s="85"/>
      <c r="J8" s="85"/>
      <c r="K8" s="85"/>
      <c r="L8" s="85"/>
      <c r="M8" s="85"/>
      <c r="N8" s="85"/>
      <c r="O8" s="85"/>
      <c r="P8" s="85"/>
      <c r="Q8" s="85"/>
      <c r="R8" s="85"/>
      <c r="S8" s="87"/>
      <c r="T8" s="88"/>
      <c r="U8" s="88"/>
      <c r="V8" s="84"/>
      <c r="W8" s="2"/>
    </row>
    <row r="9" spans="1:23" ht="36.6" x14ac:dyDescent="0.5">
      <c r="A9" s="2"/>
      <c r="B9" s="82"/>
      <c r="C9" s="89" t="str">
        <f>"CATEGORIE"&amp;"  "&amp;'[4]A RENSEIGNER'!$C$17</f>
        <v>CATEGORIE  N3</v>
      </c>
      <c r="D9" s="89"/>
      <c r="E9" s="89"/>
      <c r="F9" s="89"/>
      <c r="G9" s="89"/>
      <c r="H9" s="89"/>
      <c r="I9" s="89"/>
      <c r="J9" s="89"/>
      <c r="K9" s="89"/>
      <c r="L9" s="89"/>
      <c r="M9" s="89"/>
      <c r="N9" s="89"/>
      <c r="O9" s="89"/>
      <c r="P9" s="89"/>
      <c r="Q9" s="89"/>
      <c r="R9" s="89"/>
      <c r="S9" s="89"/>
      <c r="T9" s="89"/>
      <c r="U9" s="89"/>
      <c r="V9" s="90"/>
      <c r="W9" s="2"/>
    </row>
    <row r="10" spans="1:23" ht="31.2" x14ac:dyDescent="0.3">
      <c r="A10" s="2"/>
      <c r="B10" s="91"/>
      <c r="C10" s="85"/>
      <c r="D10" s="85"/>
      <c r="E10" s="85"/>
      <c r="F10" s="85"/>
      <c r="G10" s="85"/>
      <c r="H10" s="85"/>
      <c r="I10" s="85"/>
      <c r="J10" s="85"/>
      <c r="K10" s="85"/>
      <c r="L10" s="85"/>
      <c r="M10" s="85"/>
      <c r="N10" s="85"/>
      <c r="O10" s="85"/>
      <c r="P10" s="85"/>
      <c r="Q10" s="85"/>
      <c r="R10" s="85"/>
      <c r="S10" s="85"/>
      <c r="T10" s="92"/>
      <c r="U10" s="92"/>
      <c r="V10" s="90"/>
      <c r="W10" s="2"/>
    </row>
    <row r="11" spans="1:23" ht="36.6" x14ac:dyDescent="0.5">
      <c r="A11" s="2"/>
      <c r="B11" s="82"/>
      <c r="C11" s="89" t="str">
        <f>"TOURNOI N°"&amp;"  "&amp;'[4]A RENSEIGNER'!$C$14</f>
        <v>TOURNOI N°  1</v>
      </c>
      <c r="D11" s="89"/>
      <c r="E11" s="89"/>
      <c r="F11" s="89"/>
      <c r="G11" s="89"/>
      <c r="H11" s="89"/>
      <c r="I11" s="89"/>
      <c r="J11" s="89"/>
      <c r="K11" s="89"/>
      <c r="L11" s="89"/>
      <c r="M11" s="89"/>
      <c r="N11" s="89"/>
      <c r="O11" s="89"/>
      <c r="P11" s="89"/>
      <c r="Q11" s="89"/>
      <c r="R11" s="89"/>
      <c r="S11" s="89"/>
      <c r="T11" s="89"/>
      <c r="U11" s="89"/>
      <c r="V11" s="84"/>
      <c r="W11" s="2"/>
    </row>
    <row r="12" spans="1:23" ht="31.2" x14ac:dyDescent="0.6">
      <c r="A12" s="2"/>
      <c r="B12" s="82"/>
      <c r="C12" s="85"/>
      <c r="D12" s="86"/>
      <c r="E12" s="86"/>
      <c r="F12" s="86"/>
      <c r="G12" s="86"/>
      <c r="H12" s="86"/>
      <c r="I12" s="86"/>
      <c r="J12" s="86"/>
      <c r="K12" s="86"/>
      <c r="L12" s="86"/>
      <c r="M12" s="85"/>
      <c r="N12" s="85"/>
      <c r="O12" s="85"/>
      <c r="P12" s="87"/>
      <c r="Q12" s="87"/>
      <c r="R12" s="87"/>
      <c r="S12" s="87"/>
      <c r="T12" s="88"/>
      <c r="U12" s="88"/>
      <c r="V12" s="84"/>
      <c r="W12" s="2"/>
    </row>
    <row r="13" spans="1:23" ht="36.6" x14ac:dyDescent="0.5">
      <c r="A13" s="2"/>
      <c r="B13" s="82"/>
      <c r="C13" s="89" t="str">
        <f>"POULE n°"&amp;"  "&amp;'[4]A RENSEIGNER'!$C$15</f>
        <v>POULE n°  2</v>
      </c>
      <c r="D13" s="89"/>
      <c r="E13" s="89"/>
      <c r="F13" s="89"/>
      <c r="G13" s="89"/>
      <c r="H13" s="89"/>
      <c r="I13" s="89"/>
      <c r="J13" s="89"/>
      <c r="K13" s="89"/>
      <c r="L13" s="89"/>
      <c r="M13" s="89"/>
      <c r="N13" s="89"/>
      <c r="O13" s="89"/>
      <c r="P13" s="89"/>
      <c r="Q13" s="89"/>
      <c r="R13" s="89"/>
      <c r="S13" s="89"/>
      <c r="T13" s="89"/>
      <c r="U13" s="89"/>
      <c r="V13" s="84"/>
      <c r="W13" s="2"/>
    </row>
    <row r="14" spans="1:23" ht="31.2" x14ac:dyDescent="0.6">
      <c r="A14" s="2"/>
      <c r="B14" s="82"/>
      <c r="C14" s="85"/>
      <c r="D14" s="85"/>
      <c r="E14" s="85"/>
      <c r="F14" s="85"/>
      <c r="G14" s="85"/>
      <c r="H14" s="85"/>
      <c r="I14" s="85"/>
      <c r="J14" s="85"/>
      <c r="K14" s="85"/>
      <c r="L14" s="85"/>
      <c r="M14" s="85"/>
      <c r="N14" s="85"/>
      <c r="O14" s="85"/>
      <c r="P14" s="85"/>
      <c r="Q14" s="85"/>
      <c r="R14" s="85"/>
      <c r="S14" s="87"/>
      <c r="T14" s="88"/>
      <c r="U14" s="88"/>
      <c r="V14" s="84"/>
      <c r="W14" s="2"/>
    </row>
    <row r="15" spans="1:23" ht="36.6" x14ac:dyDescent="0.5">
      <c r="A15" s="2"/>
      <c r="B15" s="82"/>
      <c r="C15" s="89" t="s">
        <v>73</v>
      </c>
      <c r="D15" s="89"/>
      <c r="E15" s="89"/>
      <c r="F15" s="89"/>
      <c r="G15" s="89"/>
      <c r="H15" s="89"/>
      <c r="I15" s="89"/>
      <c r="J15" s="89"/>
      <c r="K15" s="89"/>
      <c r="L15" s="89"/>
      <c r="M15" s="89"/>
      <c r="N15" s="89"/>
      <c r="O15" s="89"/>
      <c r="P15" s="89"/>
      <c r="Q15" s="89"/>
      <c r="R15" s="89"/>
      <c r="S15" s="89"/>
      <c r="T15" s="89"/>
      <c r="U15" s="89"/>
      <c r="V15" s="84"/>
      <c r="W15" s="2"/>
    </row>
    <row r="16" spans="1:23" ht="16.2" thickBot="1" x14ac:dyDescent="0.35">
      <c r="A16" s="2"/>
      <c r="B16" s="93"/>
      <c r="C16" s="4"/>
      <c r="D16" s="94"/>
      <c r="E16" s="94"/>
      <c r="F16" s="94"/>
      <c r="G16" s="94"/>
      <c r="H16" s="94"/>
      <c r="I16" s="94"/>
      <c r="J16" s="94"/>
      <c r="K16" s="94"/>
      <c r="L16" s="94"/>
      <c r="M16" s="4"/>
      <c r="N16" s="4"/>
      <c r="O16" s="4"/>
      <c r="P16" s="2"/>
      <c r="Q16" s="2"/>
      <c r="R16" s="2"/>
      <c r="S16" s="2"/>
      <c r="T16" s="2"/>
      <c r="U16" s="2"/>
      <c r="V16" s="95"/>
      <c r="W16" s="2"/>
    </row>
    <row r="17" spans="1:23" ht="60.75" customHeight="1" thickTop="1" thickBot="1" x14ac:dyDescent="0.35">
      <c r="A17" s="2"/>
      <c r="B17" s="93"/>
      <c r="C17" s="96" t="s">
        <v>74</v>
      </c>
      <c r="D17" s="97" t="str">
        <f>C18</f>
        <v>FAVERO Alain</v>
      </c>
      <c r="E17" s="97"/>
      <c r="F17" s="97"/>
      <c r="G17" s="98" t="str">
        <f>C22&amp;"  "&amp;"match 1"</f>
        <v>PEYROLE Philippe  match 1</v>
      </c>
      <c r="H17" s="99"/>
      <c r="I17" s="100"/>
      <c r="J17" s="98" t="str">
        <f>C22&amp;"  "&amp;"match 2"</f>
        <v>PEYROLE Philippe  match 2</v>
      </c>
      <c r="K17" s="99"/>
      <c r="L17" s="100"/>
      <c r="M17" s="101" t="s">
        <v>75</v>
      </c>
      <c r="N17" s="102" t="s">
        <v>76</v>
      </c>
      <c r="O17" s="103"/>
      <c r="P17" s="104" t="s">
        <v>77</v>
      </c>
      <c r="Q17" s="105" t="s">
        <v>78</v>
      </c>
      <c r="R17" s="106" t="s">
        <v>79</v>
      </c>
      <c r="S17" s="107" t="s">
        <v>80</v>
      </c>
      <c r="T17" s="107" t="s">
        <v>81</v>
      </c>
      <c r="U17" s="108" t="s">
        <v>82</v>
      </c>
      <c r="V17" s="95"/>
      <c r="W17" s="2"/>
    </row>
    <row r="18" spans="1:23" ht="45" customHeight="1" thickTop="1" x14ac:dyDescent="0.3">
      <c r="A18" s="2"/>
      <c r="B18" s="93"/>
      <c r="C18" s="109" t="str">
        <f>IF(ISBLANK('[4]A RENSEIGNER'!B41),"",('[4]A RENSEIGNER'!B41))</f>
        <v>FAVERO Alain</v>
      </c>
      <c r="D18" s="110"/>
      <c r="E18" s="111"/>
      <c r="F18" s="112"/>
      <c r="G18" s="113">
        <f>IF(ISBLANK('[4]POULE DE 2'!E28),"",'[4]POULE DE 2'!E28)</f>
        <v>120</v>
      </c>
      <c r="H18" s="113"/>
      <c r="I18" s="113">
        <f>IF(ISBLANK('[4]POULE DE 2'!F28),"",'[4]POULE DE 2'!F28)</f>
        <v>24</v>
      </c>
      <c r="J18" s="113">
        <f>IF(ISBLANK('[4]POULE DE 2'!E36),"",'[4]POULE DE 2'!E36)</f>
        <v>117</v>
      </c>
      <c r="K18" s="113"/>
      <c r="L18" s="114">
        <f>IF(ISBLANK('[4]POULE DE 2'!E36),"",'[4]POULE DE 2'!F36)</f>
        <v>30</v>
      </c>
      <c r="M18" s="115">
        <f>IF('[4]POULE DE 2'!R28=0,"",'[4]POULE DE 2'!R28)</f>
        <v>237</v>
      </c>
      <c r="N18" s="116">
        <f>IF('[4]POULE DE 2'!S28=0,"",'[4]POULE DE 2'!S28)</f>
        <v>54</v>
      </c>
      <c r="O18" s="117"/>
      <c r="P18" s="118">
        <f>IF(ISERROR('[4]POULE DE 2'!T28),"",'[4]POULE DE 2'!T28)</f>
        <v>4.3888888888888893</v>
      </c>
      <c r="Q18" s="119">
        <f>IF(ISERROR('[4]POULE DE 3 '!W28),"",'[4]POULE DE 2'!W28)</f>
        <v>4</v>
      </c>
      <c r="R18" s="120" t="str">
        <f>IF(ISERROR('[4]POULE DE 3 '!Y28),"",IF(ISBLANK('[4]A RENSEIGNER'!B41),"",IF('[4]POULE DE 2'!Y28=1,'[4]POULE DE 2'!Y28&amp;"er",'[4]POULE DE 2'!Y28&amp;"ème")))</f>
        <v>1er</v>
      </c>
      <c r="S18" s="121">
        <f>IF(ISERROR('[4]POULE DE 3 '!Z28),"",'[4]POULE DE 2'!Z28)</f>
        <v>8</v>
      </c>
      <c r="T18" s="121">
        <f>IF(ISBLANK(C18),"",'[4]POULE DE 2'!AG28)</f>
        <v>2</v>
      </c>
      <c r="U18" s="122">
        <f>IF(ISERROR('[4]POULE DE 2'!AH28),"",'[4]POULE DE 2'!AH28)</f>
        <v>10</v>
      </c>
      <c r="V18" s="95"/>
      <c r="W18" s="2"/>
    </row>
    <row r="19" spans="1:23" ht="45" customHeight="1" x14ac:dyDescent="0.3">
      <c r="A19" s="2"/>
      <c r="B19" s="93"/>
      <c r="C19" s="123" t="str">
        <f>'[4]A RENSEIGNER'!C41</f>
        <v>N3</v>
      </c>
      <c r="D19" s="124"/>
      <c r="E19" s="125"/>
      <c r="F19" s="126"/>
      <c r="G19" s="127"/>
      <c r="H19" s="127">
        <f>'[4]POULE DE 2'!J28</f>
        <v>2</v>
      </c>
      <c r="I19" s="127"/>
      <c r="J19" s="127"/>
      <c r="K19" s="127">
        <f>'[4]POULE DE 2'!J36</f>
        <v>2</v>
      </c>
      <c r="L19" s="128"/>
      <c r="M19" s="129" t="s">
        <v>83</v>
      </c>
      <c r="N19" s="130"/>
      <c r="O19" s="131" t="s">
        <v>84</v>
      </c>
      <c r="P19" s="132"/>
      <c r="Q19" s="119"/>
      <c r="R19" s="121"/>
      <c r="S19" s="121"/>
      <c r="T19" s="121"/>
      <c r="U19" s="122"/>
      <c r="V19" s="95"/>
      <c r="W19" s="2"/>
    </row>
    <row r="20" spans="1:23" ht="45" customHeight="1" thickBot="1" x14ac:dyDescent="0.35">
      <c r="A20" s="2"/>
      <c r="B20" s="93"/>
      <c r="C20" s="133" t="str">
        <f>'[4]A RENSEIGNER'!D41</f>
        <v>LIVRY</v>
      </c>
      <c r="D20" s="134"/>
      <c r="E20" s="135"/>
      <c r="F20" s="136"/>
      <c r="G20" s="137">
        <f>'[4]POULE DE 2'!I28</f>
        <v>5</v>
      </c>
      <c r="H20" s="138"/>
      <c r="I20" s="138">
        <f>IF(ISBLANK('[4]POULE DE 2'!G28),"",'[4]POULE DE 2'!G28)</f>
        <v>18</v>
      </c>
      <c r="J20" s="137">
        <f>'[4]POULE DE 2'!I36</f>
        <v>3.9</v>
      </c>
      <c r="K20" s="138"/>
      <c r="L20" s="139">
        <f>IF(ISBLANK('[4]POULE DE 2'!E36),"",'[4]POULE DE 2'!G36)</f>
        <v>16</v>
      </c>
      <c r="M20" s="140">
        <f>IF('[4]POULE DE 2'!U28=0,"",'[4]POULE DE 2'!U28)</f>
        <v>5</v>
      </c>
      <c r="N20" s="141"/>
      <c r="O20" s="142">
        <f>IF('[4]POULE DE 2'!V28=0,"",'[4]POULE DE 2'!V28)</f>
        <v>18</v>
      </c>
      <c r="P20" s="143"/>
      <c r="Q20" s="144"/>
      <c r="R20" s="145"/>
      <c r="S20" s="145"/>
      <c r="T20" s="145"/>
      <c r="U20" s="146"/>
      <c r="V20" s="95"/>
      <c r="W20" s="2"/>
    </row>
    <row r="21" spans="1:23" ht="60.75" customHeight="1" thickTop="1" thickBot="1" x14ac:dyDescent="0.35">
      <c r="A21" s="2"/>
      <c r="B21" s="93"/>
      <c r="C21" s="96" t="s">
        <v>74</v>
      </c>
      <c r="D21" s="147" t="str">
        <f>C18&amp;"  "&amp;"match 1"</f>
        <v>FAVERO Alain  match 1</v>
      </c>
      <c r="E21" s="148"/>
      <c r="F21" s="149"/>
      <c r="G21" s="150" t="str">
        <f>C22</f>
        <v>PEYROLE Philippe</v>
      </c>
      <c r="H21" s="150"/>
      <c r="I21" s="150"/>
      <c r="J21" s="147" t="str">
        <f>C18&amp;"  "&amp;"match 2"</f>
        <v>FAVERO Alain  match 2</v>
      </c>
      <c r="K21" s="148"/>
      <c r="L21" s="149"/>
      <c r="M21" s="151" t="s">
        <v>75</v>
      </c>
      <c r="N21" s="152" t="s">
        <v>76</v>
      </c>
      <c r="O21" s="153"/>
      <c r="P21" s="154" t="s">
        <v>77</v>
      </c>
      <c r="Q21" s="105" t="s">
        <v>78</v>
      </c>
      <c r="R21" s="106" t="s">
        <v>79</v>
      </c>
      <c r="S21" s="107" t="s">
        <v>85</v>
      </c>
      <c r="T21" s="107" t="s">
        <v>81</v>
      </c>
      <c r="U21" s="108" t="s">
        <v>82</v>
      </c>
      <c r="V21" s="95"/>
      <c r="W21" s="2"/>
    </row>
    <row r="22" spans="1:23" ht="42" customHeight="1" thickTop="1" x14ac:dyDescent="0.3">
      <c r="A22" s="2"/>
      <c r="B22" s="93"/>
      <c r="C22" s="155" t="str">
        <f>IF(ISBLANK('[4]A RENSEIGNER'!B42),"",'[4]A RENSEIGNER'!B42)</f>
        <v>PEYROLE Philippe</v>
      </c>
      <c r="D22" s="156">
        <f>IF(ISBLANK('[4]POULE DE 2'!E29),"",'[4]POULE DE 2'!E29)</f>
        <v>51</v>
      </c>
      <c r="E22" s="156"/>
      <c r="F22" s="156">
        <f>'[4]POULE DE 2'!F29</f>
        <v>24</v>
      </c>
      <c r="G22" s="157"/>
      <c r="H22" s="158"/>
      <c r="I22" s="159"/>
      <c r="J22" s="156">
        <f>IF(ISBLANK('[4]POULE DE 2'!E37),"",'[4]POULE DE 2'!E37)</f>
        <v>89</v>
      </c>
      <c r="K22" s="156"/>
      <c r="L22" s="160">
        <f>'[4]POULE DE 2'!F37</f>
        <v>30</v>
      </c>
      <c r="M22" s="161">
        <f>IF('[4]POULE DE 2'!R29=0,"",'[4]POULE DE 2'!R29)</f>
        <v>140</v>
      </c>
      <c r="N22" s="162">
        <f>IF(ISERROR('[4]POULE DE 2'!S29=0),"",'[4]POULE DE 2'!S29)</f>
        <v>54</v>
      </c>
      <c r="O22" s="163"/>
      <c r="P22" s="164">
        <f>IF(ISERROR('[4]POULE DE 2'!T29),"",'[4]POULE DE 2'!T29)</f>
        <v>2.5925925925925926</v>
      </c>
      <c r="Q22" s="165">
        <f>IF(ISERROR('[4]POULE DE 3 '!W29),"",'[4]POULE DE 2'!W29)</f>
        <v>0</v>
      </c>
      <c r="R22" s="166" t="str">
        <f>IF(ISERROR('[4]POULE DE 3 '!Y29),"",IF(ISBLANK('[4]A RENSEIGNER'!B42),"",IF('[4]POULE DE 2'!Y29=1,'[4]POULE DE 2'!Y29&amp;"er",'[4]POULE DE 2'!Y29&amp;"ème")))</f>
        <v>2ème</v>
      </c>
      <c r="S22" s="167">
        <f>IF(ISERROR('[4]POULE DE 3 '!Z29),"",'[4]POULE DE 2'!Z29)</f>
        <v>5</v>
      </c>
      <c r="T22" s="167">
        <f>IF(ISBLANK(C22),"",'[4]POULE DE 2'!AG29)</f>
        <v>0</v>
      </c>
      <c r="U22" s="168">
        <f>IF(ISERROR('[4]POULE DE 2'!AH29),"",'[4]POULE DE 2'!AH29)</f>
        <v>5</v>
      </c>
      <c r="V22" s="95"/>
      <c r="W22" s="2"/>
    </row>
    <row r="23" spans="1:23" ht="42" customHeight="1" x14ac:dyDescent="0.3">
      <c r="A23" s="2"/>
      <c r="B23" s="93"/>
      <c r="C23" s="169" t="str">
        <f>'[4]A RENSEIGNER'!C42</f>
        <v>N3</v>
      </c>
      <c r="D23" s="170"/>
      <c r="E23" s="170">
        <f>'[4]POULE DE 2'!J29</f>
        <v>0</v>
      </c>
      <c r="F23" s="170"/>
      <c r="G23" s="171"/>
      <c r="H23" s="172"/>
      <c r="I23" s="173"/>
      <c r="J23" s="170"/>
      <c r="K23" s="170">
        <f>'[4]POULE DE 2'!J37</f>
        <v>0</v>
      </c>
      <c r="L23" s="174"/>
      <c r="M23" s="175" t="s">
        <v>83</v>
      </c>
      <c r="N23" s="176"/>
      <c r="O23" s="177"/>
      <c r="P23" s="178" t="s">
        <v>84</v>
      </c>
      <c r="Q23" s="165"/>
      <c r="R23" s="167"/>
      <c r="S23" s="167"/>
      <c r="T23" s="167"/>
      <c r="U23" s="168"/>
      <c r="V23" s="95"/>
      <c r="W23" s="2"/>
    </row>
    <row r="24" spans="1:23" ht="42" customHeight="1" thickBot="1" x14ac:dyDescent="0.35">
      <c r="A24" s="2"/>
      <c r="B24" s="93"/>
      <c r="C24" s="179" t="str">
        <f>'[4]A RENSEIGNER'!D42</f>
        <v>LIVRY</v>
      </c>
      <c r="D24" s="180">
        <f>'[4]POULE DE 2'!I29</f>
        <v>2.125</v>
      </c>
      <c r="E24" s="181"/>
      <c r="F24" s="181">
        <f>IF(ISBLANK('[4]POULE DE 2'!G29),"",'[4]POULE DE 2'!G29)</f>
        <v>8</v>
      </c>
      <c r="G24" s="182"/>
      <c r="H24" s="183"/>
      <c r="I24" s="184"/>
      <c r="J24" s="180">
        <f>'[4]POULE DE 2'!I37</f>
        <v>2.9666666666666668</v>
      </c>
      <c r="K24" s="181"/>
      <c r="L24" s="185">
        <f>IF(ISBLANK('[4]POULE DE 2'!G37),"",'[4]POULE DE 2'!G37)</f>
        <v>7</v>
      </c>
      <c r="M24" s="186" t="str">
        <f>IF('[4]POULE DE 2'!U29=0,"",'[4]POULE DE 2'!U29)</f>
        <v/>
      </c>
      <c r="N24" s="187"/>
      <c r="O24" s="188">
        <f>IF('[4]POULE DE 2'!V29=0,"",'[4]POULE DE 2'!V29)</f>
        <v>8</v>
      </c>
      <c r="P24" s="189"/>
      <c r="Q24" s="190"/>
      <c r="R24" s="191"/>
      <c r="S24" s="191"/>
      <c r="T24" s="191"/>
      <c r="U24" s="192"/>
      <c r="V24" s="95"/>
      <c r="W24" s="2"/>
    </row>
    <row r="25" spans="1:23" ht="16.2" thickTop="1" x14ac:dyDescent="0.3">
      <c r="A25" s="2"/>
      <c r="B25" s="93"/>
      <c r="C25" s="4"/>
      <c r="D25" s="94"/>
      <c r="E25" s="94"/>
      <c r="F25" s="94"/>
      <c r="G25" s="94"/>
      <c r="H25" s="94"/>
      <c r="I25" s="94"/>
      <c r="J25" s="94"/>
      <c r="K25" s="94"/>
      <c r="L25" s="94"/>
      <c r="M25" s="4"/>
      <c r="N25" s="4"/>
      <c r="O25" s="4"/>
      <c r="P25" s="2"/>
      <c r="Q25" s="2"/>
      <c r="R25" s="2"/>
      <c r="S25" s="2"/>
      <c r="T25" s="2"/>
      <c r="U25" s="2"/>
      <c r="V25" s="95"/>
      <c r="W25" s="2"/>
    </row>
    <row r="26" spans="1:23" ht="16.2" thickBot="1" x14ac:dyDescent="0.35">
      <c r="A26" s="2"/>
      <c r="B26" s="193"/>
      <c r="C26" s="194"/>
      <c r="D26" s="195"/>
      <c r="E26" s="195"/>
      <c r="F26" s="195"/>
      <c r="G26" s="195"/>
      <c r="H26" s="195"/>
      <c r="I26" s="195"/>
      <c r="J26" s="195"/>
      <c r="K26" s="195"/>
      <c r="L26" s="195"/>
      <c r="M26" s="194"/>
      <c r="N26" s="194"/>
      <c r="O26" s="194"/>
      <c r="P26" s="196"/>
      <c r="Q26" s="196"/>
      <c r="R26" s="196"/>
      <c r="S26" s="196"/>
      <c r="T26" s="196"/>
      <c r="U26" s="196"/>
      <c r="V26" s="197"/>
      <c r="W26" s="2"/>
    </row>
    <row r="27" spans="1:23" ht="16.2" thickTop="1" x14ac:dyDescent="0.3">
      <c r="A27" s="2"/>
      <c r="B27" s="2"/>
      <c r="C27" s="2"/>
      <c r="D27" s="2"/>
      <c r="E27" s="2"/>
      <c r="F27" s="2"/>
      <c r="G27" s="2"/>
      <c r="H27" s="2"/>
      <c r="I27" s="2"/>
      <c r="J27" s="2"/>
      <c r="K27" s="2"/>
      <c r="L27" s="2"/>
      <c r="M27" s="2"/>
      <c r="N27" s="2"/>
      <c r="O27" s="2"/>
      <c r="P27" s="2"/>
      <c r="Q27" s="2"/>
      <c r="R27" s="2"/>
      <c r="S27" s="2"/>
      <c r="T27" s="2"/>
      <c r="U27" s="2"/>
      <c r="V27" s="2"/>
      <c r="W27" s="2"/>
    </row>
    <row r="28" spans="1:23" x14ac:dyDescent="0.3">
      <c r="A28" s="2"/>
      <c r="B28" s="2"/>
      <c r="C28" s="2"/>
      <c r="D28" s="2"/>
      <c r="E28" s="2"/>
      <c r="F28" s="2"/>
      <c r="G28" s="2"/>
      <c r="H28" s="2"/>
      <c r="I28" s="2"/>
      <c r="J28" s="2"/>
      <c r="K28" s="2"/>
      <c r="L28" s="2"/>
      <c r="M28" s="2"/>
      <c r="N28" s="2"/>
      <c r="O28" s="2"/>
      <c r="P28" s="2"/>
      <c r="Q28" s="2"/>
      <c r="R28" s="2"/>
      <c r="S28" s="2"/>
      <c r="T28" s="2"/>
      <c r="U28" s="2"/>
      <c r="V28" s="2"/>
      <c r="W28" s="2"/>
    </row>
    <row r="29" spans="1:23" x14ac:dyDescent="0.3">
      <c r="A29" s="2"/>
      <c r="B29" s="2"/>
      <c r="C29" s="2"/>
      <c r="D29" s="2"/>
      <c r="E29" s="2"/>
      <c r="F29" s="2"/>
      <c r="G29" s="2"/>
      <c r="H29" s="2"/>
      <c r="I29" s="2"/>
      <c r="J29" s="2"/>
      <c r="K29" s="2"/>
      <c r="L29" s="2"/>
      <c r="M29" s="2"/>
      <c r="N29" s="2"/>
      <c r="O29" s="2"/>
      <c r="P29" s="2"/>
      <c r="Q29" s="2"/>
      <c r="R29" s="2"/>
      <c r="S29" s="2"/>
      <c r="T29" s="2"/>
      <c r="U29" s="2"/>
      <c r="V29" s="2"/>
      <c r="W29" s="2"/>
    </row>
    <row r="30" spans="1:23" x14ac:dyDescent="0.3">
      <c r="A30" s="2"/>
      <c r="B30" s="2"/>
      <c r="C30" s="2"/>
      <c r="D30" s="2"/>
      <c r="E30" s="2"/>
      <c r="F30" s="2"/>
      <c r="G30" s="2"/>
      <c r="H30" s="2"/>
      <c r="I30" s="2"/>
      <c r="J30" s="2"/>
      <c r="K30" s="2"/>
      <c r="L30" s="2"/>
      <c r="M30" s="2"/>
      <c r="N30" s="2"/>
      <c r="O30" s="2"/>
      <c r="P30" s="2"/>
      <c r="Q30" s="2"/>
      <c r="R30" s="2"/>
      <c r="S30" s="2"/>
      <c r="T30" s="2"/>
      <c r="U30" s="2"/>
      <c r="V30" s="2"/>
      <c r="W30" s="2"/>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17" priority="7" operator="equal">
      <formula>0</formula>
    </cfRule>
    <cfRule type="cellIs" dxfId="16" priority="8" operator="equal">
      <formula>2</formula>
    </cfRule>
    <cfRule type="cellIs" dxfId="15" priority="9" operator="equal">
      <formula>1</formula>
    </cfRule>
  </conditionalFormatting>
  <conditionalFormatting sqref="H19 K19 K23 E23">
    <cfRule type="containsErrors" dxfId="14" priority="6">
      <formula>ISERROR(E19)</formula>
    </cfRule>
  </conditionalFormatting>
  <conditionalFormatting sqref="C18">
    <cfRule type="expression" dxfId="13" priority="5">
      <formula>$R$18="1er"</formula>
    </cfRule>
  </conditionalFormatting>
  <conditionalFormatting sqref="R22:R24 R18:R20">
    <cfRule type="containsText" dxfId="12" priority="4" operator="containsText" text="1er">
      <formula>NOT(ISERROR(SEARCH("1er",R18)))</formula>
    </cfRule>
  </conditionalFormatting>
  <conditionalFormatting sqref="C22">
    <cfRule type="expression" dxfId="11" priority="3">
      <formula>$R$22="1er"</formula>
    </cfRule>
  </conditionalFormatting>
  <conditionalFormatting sqref="C19">
    <cfRule type="expression" dxfId="10" priority="2">
      <formula>$BK$95="1er"</formula>
    </cfRule>
  </conditionalFormatting>
  <conditionalFormatting sqref="C20">
    <cfRule type="expression" dxfId="9"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09CA-36DA-4A57-820F-71E5CB77A6CB}">
  <sheetPr>
    <pageSetUpPr fitToPage="1"/>
  </sheetPr>
  <dimension ref="A2:EB143"/>
  <sheetViews>
    <sheetView tabSelected="1" topLeftCell="A4" zoomScaleNormal="100" workbookViewId="0">
      <pane xSplit="6" ySplit="3" topLeftCell="K7" activePane="bottomRight" state="frozen"/>
      <selection activeCell="A4" sqref="A4"/>
      <selection pane="topRight" activeCell="G4" sqref="G4"/>
      <selection pane="bottomLeft" activeCell="A7" sqref="A7"/>
      <selection pane="bottomRight" activeCell="K40" sqref="K40"/>
    </sheetView>
  </sheetViews>
  <sheetFormatPr baseColWidth="10" defaultColWidth="10.6640625" defaultRowHeight="15.6" outlineLevelCol="1" x14ac:dyDescent="0.3"/>
  <cols>
    <col min="1" max="1" width="10.33203125" style="2" bestFit="1" customWidth="1"/>
    <col min="2" max="2" width="28.33203125" style="2" hidden="1" customWidth="1" outlineLevel="1"/>
    <col min="3" max="3" width="18.6640625" style="3" bestFit="1" customWidth="1" collapsed="1"/>
    <col min="4" max="4" width="25.5546875" style="3" bestFit="1" customWidth="1"/>
    <col min="5" max="5" width="35.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customWidth="1" outlineLevel="1"/>
    <col min="13" max="13" width="10.33203125" style="4" customWidth="1" outlineLevel="1"/>
    <col min="14" max="14" width="12.88671875" style="5" customWidth="1" outlineLevel="1"/>
    <col min="15" max="15" width="12.109375" style="4" customWidth="1" outlineLevel="1"/>
    <col min="16" max="16" width="12.6640625" style="4" customWidth="1"/>
    <col min="17" max="17" width="15.88671875" style="4" customWidth="1"/>
    <col min="18" max="18" width="15.6640625" style="5" hidden="1" customWidth="1" outlineLevel="1"/>
    <col min="19" max="19" width="19" style="4" hidden="1" customWidth="1" outlineLevel="1"/>
    <col min="20" max="20" width="12.33203125" style="4" hidden="1" customWidth="1" outlineLevel="1"/>
    <col min="21" max="21" width="15.88671875" style="4" hidden="1" customWidth="1" outlineLevel="1"/>
    <col min="22" max="22" width="15.6640625" style="5" customWidth="1" collapsed="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0" style="2" hidden="1" customWidth="1"/>
    <col min="259" max="259" width="18.6640625" style="2" bestFit="1" customWidth="1"/>
    <col min="260" max="260" width="25.5546875" style="2" bestFit="1" customWidth="1"/>
    <col min="261" max="261" width="35.6640625" style="2" customWidth="1"/>
    <col min="262" max="266" width="0" style="2" hidden="1" customWidth="1"/>
    <col min="267" max="267" width="12.44140625" style="2" customWidth="1"/>
    <col min="268" max="268" width="9" style="2" customWidth="1"/>
    <col min="269" max="269" width="10.33203125" style="2" customWidth="1"/>
    <col min="270" max="270" width="12.88671875" style="2" customWidth="1"/>
    <col min="271" max="271" width="12.109375" style="2" customWidth="1"/>
    <col min="272" max="272" width="12.6640625" style="2" customWidth="1"/>
    <col min="273" max="273" width="15.88671875" style="2" customWidth="1"/>
    <col min="274" max="277" width="0" style="2" hidden="1"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0" style="2" hidden="1" customWidth="1"/>
    <col min="515" max="515" width="18.6640625" style="2" bestFit="1" customWidth="1"/>
    <col min="516" max="516" width="25.5546875" style="2" bestFit="1" customWidth="1"/>
    <col min="517" max="517" width="35.6640625" style="2" customWidth="1"/>
    <col min="518" max="522" width="0" style="2" hidden="1" customWidth="1"/>
    <col min="523" max="523" width="12.44140625" style="2" customWidth="1"/>
    <col min="524" max="524" width="9" style="2" customWidth="1"/>
    <col min="525" max="525" width="10.33203125" style="2" customWidth="1"/>
    <col min="526" max="526" width="12.88671875" style="2" customWidth="1"/>
    <col min="527" max="527" width="12.109375" style="2" customWidth="1"/>
    <col min="528" max="528" width="12.6640625" style="2" customWidth="1"/>
    <col min="529" max="529" width="15.88671875" style="2" customWidth="1"/>
    <col min="530" max="533" width="0" style="2" hidden="1"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0" style="2" hidden="1" customWidth="1"/>
    <col min="771" max="771" width="18.6640625" style="2" bestFit="1" customWidth="1"/>
    <col min="772" max="772" width="25.5546875" style="2" bestFit="1" customWidth="1"/>
    <col min="773" max="773" width="35.6640625" style="2" customWidth="1"/>
    <col min="774" max="778" width="0" style="2" hidden="1" customWidth="1"/>
    <col min="779" max="779" width="12.44140625" style="2" customWidth="1"/>
    <col min="780" max="780" width="9" style="2" customWidth="1"/>
    <col min="781" max="781" width="10.33203125" style="2" customWidth="1"/>
    <col min="782" max="782" width="12.88671875" style="2" customWidth="1"/>
    <col min="783" max="783" width="12.109375" style="2" customWidth="1"/>
    <col min="784" max="784" width="12.6640625" style="2" customWidth="1"/>
    <col min="785" max="785" width="15.88671875" style="2" customWidth="1"/>
    <col min="786" max="789" width="0" style="2" hidden="1"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0" style="2" hidden="1" customWidth="1"/>
    <col min="1027" max="1027" width="18.6640625" style="2" bestFit="1" customWidth="1"/>
    <col min="1028" max="1028" width="25.5546875" style="2" bestFit="1" customWidth="1"/>
    <col min="1029" max="1029" width="35.6640625" style="2" customWidth="1"/>
    <col min="1030" max="1034" width="0" style="2" hidden="1" customWidth="1"/>
    <col min="1035" max="1035" width="12.44140625" style="2" customWidth="1"/>
    <col min="1036" max="1036" width="9" style="2" customWidth="1"/>
    <col min="1037" max="1037" width="10.33203125" style="2" customWidth="1"/>
    <col min="1038" max="1038" width="12.88671875" style="2" customWidth="1"/>
    <col min="1039" max="1039" width="12.109375" style="2" customWidth="1"/>
    <col min="1040" max="1040" width="12.6640625" style="2" customWidth="1"/>
    <col min="1041" max="1041" width="15.88671875" style="2" customWidth="1"/>
    <col min="1042" max="1045" width="0" style="2" hidden="1"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0" style="2" hidden="1" customWidth="1"/>
    <col min="1283" max="1283" width="18.6640625" style="2" bestFit="1" customWidth="1"/>
    <col min="1284" max="1284" width="25.5546875" style="2" bestFit="1" customWidth="1"/>
    <col min="1285" max="1285" width="35.6640625" style="2" customWidth="1"/>
    <col min="1286" max="1290" width="0" style="2" hidden="1" customWidth="1"/>
    <col min="1291" max="1291" width="12.44140625" style="2" customWidth="1"/>
    <col min="1292" max="1292" width="9" style="2" customWidth="1"/>
    <col min="1293" max="1293" width="10.33203125" style="2" customWidth="1"/>
    <col min="1294" max="1294" width="12.88671875" style="2" customWidth="1"/>
    <col min="1295" max="1295" width="12.109375" style="2" customWidth="1"/>
    <col min="1296" max="1296" width="12.6640625" style="2" customWidth="1"/>
    <col min="1297" max="1297" width="15.88671875" style="2" customWidth="1"/>
    <col min="1298" max="1301" width="0" style="2" hidden="1"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0" style="2" hidden="1" customWidth="1"/>
    <col min="1539" max="1539" width="18.6640625" style="2" bestFit="1" customWidth="1"/>
    <col min="1540" max="1540" width="25.5546875" style="2" bestFit="1" customWidth="1"/>
    <col min="1541" max="1541" width="35.6640625" style="2" customWidth="1"/>
    <col min="1542" max="1546" width="0" style="2" hidden="1" customWidth="1"/>
    <col min="1547" max="1547" width="12.44140625" style="2" customWidth="1"/>
    <col min="1548" max="1548" width="9" style="2" customWidth="1"/>
    <col min="1549" max="1549" width="10.33203125" style="2" customWidth="1"/>
    <col min="1550" max="1550" width="12.88671875" style="2" customWidth="1"/>
    <col min="1551" max="1551" width="12.109375" style="2" customWidth="1"/>
    <col min="1552" max="1552" width="12.6640625" style="2" customWidth="1"/>
    <col min="1553" max="1553" width="15.88671875" style="2" customWidth="1"/>
    <col min="1554" max="1557" width="0" style="2" hidden="1"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0" style="2" hidden="1" customWidth="1"/>
    <col min="1795" max="1795" width="18.6640625" style="2" bestFit="1" customWidth="1"/>
    <col min="1796" max="1796" width="25.5546875" style="2" bestFit="1" customWidth="1"/>
    <col min="1797" max="1797" width="35.6640625" style="2" customWidth="1"/>
    <col min="1798" max="1802" width="0" style="2" hidden="1" customWidth="1"/>
    <col min="1803" max="1803" width="12.44140625" style="2" customWidth="1"/>
    <col min="1804" max="1804" width="9" style="2" customWidth="1"/>
    <col min="1805" max="1805" width="10.33203125" style="2" customWidth="1"/>
    <col min="1806" max="1806" width="12.88671875" style="2" customWidth="1"/>
    <col min="1807" max="1807" width="12.109375" style="2" customWidth="1"/>
    <col min="1808" max="1808" width="12.6640625" style="2" customWidth="1"/>
    <col min="1809" max="1809" width="15.88671875" style="2" customWidth="1"/>
    <col min="1810" max="1813" width="0" style="2" hidden="1"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0" style="2" hidden="1" customWidth="1"/>
    <col min="2051" max="2051" width="18.6640625" style="2" bestFit="1" customWidth="1"/>
    <col min="2052" max="2052" width="25.5546875" style="2" bestFit="1" customWidth="1"/>
    <col min="2053" max="2053" width="35.6640625" style="2" customWidth="1"/>
    <col min="2054" max="2058" width="0" style="2" hidden="1" customWidth="1"/>
    <col min="2059" max="2059" width="12.44140625" style="2" customWidth="1"/>
    <col min="2060" max="2060" width="9" style="2" customWidth="1"/>
    <col min="2061" max="2061" width="10.33203125" style="2" customWidth="1"/>
    <col min="2062" max="2062" width="12.88671875" style="2" customWidth="1"/>
    <col min="2063" max="2063" width="12.109375" style="2" customWidth="1"/>
    <col min="2064" max="2064" width="12.6640625" style="2" customWidth="1"/>
    <col min="2065" max="2065" width="15.88671875" style="2" customWidth="1"/>
    <col min="2066" max="2069" width="0" style="2" hidden="1"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0" style="2" hidden="1" customWidth="1"/>
    <col min="2307" max="2307" width="18.6640625" style="2" bestFit="1" customWidth="1"/>
    <col min="2308" max="2308" width="25.5546875" style="2" bestFit="1" customWidth="1"/>
    <col min="2309" max="2309" width="35.6640625" style="2" customWidth="1"/>
    <col min="2310" max="2314" width="0" style="2" hidden="1" customWidth="1"/>
    <col min="2315" max="2315" width="12.44140625" style="2" customWidth="1"/>
    <col min="2316" max="2316" width="9" style="2" customWidth="1"/>
    <col min="2317" max="2317" width="10.33203125" style="2" customWidth="1"/>
    <col min="2318" max="2318" width="12.88671875" style="2" customWidth="1"/>
    <col min="2319" max="2319" width="12.109375" style="2" customWidth="1"/>
    <col min="2320" max="2320" width="12.6640625" style="2" customWidth="1"/>
    <col min="2321" max="2321" width="15.88671875" style="2" customWidth="1"/>
    <col min="2322" max="2325" width="0" style="2" hidden="1"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0" style="2" hidden="1" customWidth="1"/>
    <col min="2563" max="2563" width="18.6640625" style="2" bestFit="1" customWidth="1"/>
    <col min="2564" max="2564" width="25.5546875" style="2" bestFit="1" customWidth="1"/>
    <col min="2565" max="2565" width="35.6640625" style="2" customWidth="1"/>
    <col min="2566" max="2570" width="0" style="2" hidden="1" customWidth="1"/>
    <col min="2571" max="2571" width="12.44140625" style="2" customWidth="1"/>
    <col min="2572" max="2572" width="9" style="2" customWidth="1"/>
    <col min="2573" max="2573" width="10.33203125" style="2" customWidth="1"/>
    <col min="2574" max="2574" width="12.88671875" style="2" customWidth="1"/>
    <col min="2575" max="2575" width="12.109375" style="2" customWidth="1"/>
    <col min="2576" max="2576" width="12.6640625" style="2" customWidth="1"/>
    <col min="2577" max="2577" width="15.88671875" style="2" customWidth="1"/>
    <col min="2578" max="2581" width="0" style="2" hidden="1"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0" style="2" hidden="1" customWidth="1"/>
    <col min="2819" max="2819" width="18.6640625" style="2" bestFit="1" customWidth="1"/>
    <col min="2820" max="2820" width="25.5546875" style="2" bestFit="1" customWidth="1"/>
    <col min="2821" max="2821" width="35.6640625" style="2" customWidth="1"/>
    <col min="2822" max="2826" width="0" style="2" hidden="1" customWidth="1"/>
    <col min="2827" max="2827" width="12.44140625" style="2" customWidth="1"/>
    <col min="2828" max="2828" width="9" style="2" customWidth="1"/>
    <col min="2829" max="2829" width="10.33203125" style="2" customWidth="1"/>
    <col min="2830" max="2830" width="12.88671875" style="2" customWidth="1"/>
    <col min="2831" max="2831" width="12.109375" style="2" customWidth="1"/>
    <col min="2832" max="2832" width="12.6640625" style="2" customWidth="1"/>
    <col min="2833" max="2833" width="15.88671875" style="2" customWidth="1"/>
    <col min="2834" max="2837" width="0" style="2" hidden="1"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0" style="2" hidden="1" customWidth="1"/>
    <col min="3075" max="3075" width="18.6640625" style="2" bestFit="1" customWidth="1"/>
    <col min="3076" max="3076" width="25.5546875" style="2" bestFit="1" customWidth="1"/>
    <col min="3077" max="3077" width="35.6640625" style="2" customWidth="1"/>
    <col min="3078" max="3082" width="0" style="2" hidden="1" customWidth="1"/>
    <col min="3083" max="3083" width="12.44140625" style="2" customWidth="1"/>
    <col min="3084" max="3084" width="9" style="2" customWidth="1"/>
    <col min="3085" max="3085" width="10.33203125" style="2" customWidth="1"/>
    <col min="3086" max="3086" width="12.88671875" style="2" customWidth="1"/>
    <col min="3087" max="3087" width="12.109375" style="2" customWidth="1"/>
    <col min="3088" max="3088" width="12.6640625" style="2" customWidth="1"/>
    <col min="3089" max="3089" width="15.88671875" style="2" customWidth="1"/>
    <col min="3090" max="3093" width="0" style="2" hidden="1"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0" style="2" hidden="1" customWidth="1"/>
    <col min="3331" max="3331" width="18.6640625" style="2" bestFit="1" customWidth="1"/>
    <col min="3332" max="3332" width="25.5546875" style="2" bestFit="1" customWidth="1"/>
    <col min="3333" max="3333" width="35.6640625" style="2" customWidth="1"/>
    <col min="3334" max="3338" width="0" style="2" hidden="1" customWidth="1"/>
    <col min="3339" max="3339" width="12.44140625" style="2" customWidth="1"/>
    <col min="3340" max="3340" width="9" style="2" customWidth="1"/>
    <col min="3341" max="3341" width="10.33203125" style="2" customWidth="1"/>
    <col min="3342" max="3342" width="12.88671875" style="2" customWidth="1"/>
    <col min="3343" max="3343" width="12.109375" style="2" customWidth="1"/>
    <col min="3344" max="3344" width="12.6640625" style="2" customWidth="1"/>
    <col min="3345" max="3345" width="15.88671875" style="2" customWidth="1"/>
    <col min="3346" max="3349" width="0" style="2" hidden="1"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0" style="2" hidden="1" customWidth="1"/>
    <col min="3587" max="3587" width="18.6640625" style="2" bestFit="1" customWidth="1"/>
    <col min="3588" max="3588" width="25.5546875" style="2" bestFit="1" customWidth="1"/>
    <col min="3589" max="3589" width="35.6640625" style="2" customWidth="1"/>
    <col min="3590" max="3594" width="0" style="2" hidden="1" customWidth="1"/>
    <col min="3595" max="3595" width="12.44140625" style="2" customWidth="1"/>
    <col min="3596" max="3596" width="9" style="2" customWidth="1"/>
    <col min="3597" max="3597" width="10.33203125" style="2" customWidth="1"/>
    <col min="3598" max="3598" width="12.88671875" style="2" customWidth="1"/>
    <col min="3599" max="3599" width="12.109375" style="2" customWidth="1"/>
    <col min="3600" max="3600" width="12.6640625" style="2" customWidth="1"/>
    <col min="3601" max="3601" width="15.88671875" style="2" customWidth="1"/>
    <col min="3602" max="3605" width="0" style="2" hidden="1"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0" style="2" hidden="1" customWidth="1"/>
    <col min="3843" max="3843" width="18.6640625" style="2" bestFit="1" customWidth="1"/>
    <col min="3844" max="3844" width="25.5546875" style="2" bestFit="1" customWidth="1"/>
    <col min="3845" max="3845" width="35.6640625" style="2" customWidth="1"/>
    <col min="3846" max="3850" width="0" style="2" hidden="1" customWidth="1"/>
    <col min="3851" max="3851" width="12.44140625" style="2" customWidth="1"/>
    <col min="3852" max="3852" width="9" style="2" customWidth="1"/>
    <col min="3853" max="3853" width="10.33203125" style="2" customWidth="1"/>
    <col min="3854" max="3854" width="12.88671875" style="2" customWidth="1"/>
    <col min="3855" max="3855" width="12.109375" style="2" customWidth="1"/>
    <col min="3856" max="3856" width="12.6640625" style="2" customWidth="1"/>
    <col min="3857" max="3857" width="15.88671875" style="2" customWidth="1"/>
    <col min="3858" max="3861" width="0" style="2" hidden="1"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0" style="2" hidden="1" customWidth="1"/>
    <col min="4099" max="4099" width="18.6640625" style="2" bestFit="1" customWidth="1"/>
    <col min="4100" max="4100" width="25.5546875" style="2" bestFit="1" customWidth="1"/>
    <col min="4101" max="4101" width="35.6640625" style="2" customWidth="1"/>
    <col min="4102" max="4106" width="0" style="2" hidden="1" customWidth="1"/>
    <col min="4107" max="4107" width="12.44140625" style="2" customWidth="1"/>
    <col min="4108" max="4108" width="9" style="2" customWidth="1"/>
    <col min="4109" max="4109" width="10.33203125" style="2" customWidth="1"/>
    <col min="4110" max="4110" width="12.88671875" style="2" customWidth="1"/>
    <col min="4111" max="4111" width="12.109375" style="2" customWidth="1"/>
    <col min="4112" max="4112" width="12.6640625" style="2" customWidth="1"/>
    <col min="4113" max="4113" width="15.88671875" style="2" customWidth="1"/>
    <col min="4114" max="4117" width="0" style="2" hidden="1"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0" style="2" hidden="1" customWidth="1"/>
    <col min="4355" max="4355" width="18.6640625" style="2" bestFit="1" customWidth="1"/>
    <col min="4356" max="4356" width="25.5546875" style="2" bestFit="1" customWidth="1"/>
    <col min="4357" max="4357" width="35.6640625" style="2" customWidth="1"/>
    <col min="4358" max="4362" width="0" style="2" hidden="1" customWidth="1"/>
    <col min="4363" max="4363" width="12.44140625" style="2" customWidth="1"/>
    <col min="4364" max="4364" width="9" style="2" customWidth="1"/>
    <col min="4365" max="4365" width="10.33203125" style="2" customWidth="1"/>
    <col min="4366" max="4366" width="12.88671875" style="2" customWidth="1"/>
    <col min="4367" max="4367" width="12.109375" style="2" customWidth="1"/>
    <col min="4368" max="4368" width="12.6640625" style="2" customWidth="1"/>
    <col min="4369" max="4369" width="15.88671875" style="2" customWidth="1"/>
    <col min="4370" max="4373" width="0" style="2" hidden="1"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0" style="2" hidden="1" customWidth="1"/>
    <col min="4611" max="4611" width="18.6640625" style="2" bestFit="1" customWidth="1"/>
    <col min="4612" max="4612" width="25.5546875" style="2" bestFit="1" customWidth="1"/>
    <col min="4613" max="4613" width="35.6640625" style="2" customWidth="1"/>
    <col min="4614" max="4618" width="0" style="2" hidden="1" customWidth="1"/>
    <col min="4619" max="4619" width="12.44140625" style="2" customWidth="1"/>
    <col min="4620" max="4620" width="9" style="2" customWidth="1"/>
    <col min="4621" max="4621" width="10.33203125" style="2" customWidth="1"/>
    <col min="4622" max="4622" width="12.88671875" style="2" customWidth="1"/>
    <col min="4623" max="4623" width="12.109375" style="2" customWidth="1"/>
    <col min="4624" max="4624" width="12.6640625" style="2" customWidth="1"/>
    <col min="4625" max="4625" width="15.88671875" style="2" customWidth="1"/>
    <col min="4626" max="4629" width="0" style="2" hidden="1"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0" style="2" hidden="1" customWidth="1"/>
    <col min="4867" max="4867" width="18.6640625" style="2" bestFit="1" customWidth="1"/>
    <col min="4868" max="4868" width="25.5546875" style="2" bestFit="1" customWidth="1"/>
    <col min="4869" max="4869" width="35.6640625" style="2" customWidth="1"/>
    <col min="4870" max="4874" width="0" style="2" hidden="1" customWidth="1"/>
    <col min="4875" max="4875" width="12.44140625" style="2" customWidth="1"/>
    <col min="4876" max="4876" width="9" style="2" customWidth="1"/>
    <col min="4877" max="4877" width="10.33203125" style="2" customWidth="1"/>
    <col min="4878" max="4878" width="12.88671875" style="2" customWidth="1"/>
    <col min="4879" max="4879" width="12.109375" style="2" customWidth="1"/>
    <col min="4880" max="4880" width="12.6640625" style="2" customWidth="1"/>
    <col min="4881" max="4881" width="15.88671875" style="2" customWidth="1"/>
    <col min="4882" max="4885" width="0" style="2" hidden="1"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0" style="2" hidden="1" customWidth="1"/>
    <col min="5123" max="5123" width="18.6640625" style="2" bestFit="1" customWidth="1"/>
    <col min="5124" max="5124" width="25.5546875" style="2" bestFit="1" customWidth="1"/>
    <col min="5125" max="5125" width="35.6640625" style="2" customWidth="1"/>
    <col min="5126" max="5130" width="0" style="2" hidden="1" customWidth="1"/>
    <col min="5131" max="5131" width="12.44140625" style="2" customWidth="1"/>
    <col min="5132" max="5132" width="9" style="2" customWidth="1"/>
    <col min="5133" max="5133" width="10.33203125" style="2" customWidth="1"/>
    <col min="5134" max="5134" width="12.88671875" style="2" customWidth="1"/>
    <col min="5135" max="5135" width="12.109375" style="2" customWidth="1"/>
    <col min="5136" max="5136" width="12.6640625" style="2" customWidth="1"/>
    <col min="5137" max="5137" width="15.88671875" style="2" customWidth="1"/>
    <col min="5138" max="5141" width="0" style="2" hidden="1"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0" style="2" hidden="1" customWidth="1"/>
    <col min="5379" max="5379" width="18.6640625" style="2" bestFit="1" customWidth="1"/>
    <col min="5380" max="5380" width="25.5546875" style="2" bestFit="1" customWidth="1"/>
    <col min="5381" max="5381" width="35.6640625" style="2" customWidth="1"/>
    <col min="5382" max="5386" width="0" style="2" hidden="1" customWidth="1"/>
    <col min="5387" max="5387" width="12.44140625" style="2" customWidth="1"/>
    <col min="5388" max="5388" width="9" style="2" customWidth="1"/>
    <col min="5389" max="5389" width="10.33203125" style="2" customWidth="1"/>
    <col min="5390" max="5390" width="12.88671875" style="2" customWidth="1"/>
    <col min="5391" max="5391" width="12.109375" style="2" customWidth="1"/>
    <col min="5392" max="5392" width="12.6640625" style="2" customWidth="1"/>
    <col min="5393" max="5393" width="15.88671875" style="2" customWidth="1"/>
    <col min="5394" max="5397" width="0" style="2" hidden="1"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0" style="2" hidden="1" customWidth="1"/>
    <col min="5635" max="5635" width="18.6640625" style="2" bestFit="1" customWidth="1"/>
    <col min="5636" max="5636" width="25.5546875" style="2" bestFit="1" customWidth="1"/>
    <col min="5637" max="5637" width="35.6640625" style="2" customWidth="1"/>
    <col min="5638" max="5642" width="0" style="2" hidden="1" customWidth="1"/>
    <col min="5643" max="5643" width="12.44140625" style="2" customWidth="1"/>
    <col min="5644" max="5644" width="9" style="2" customWidth="1"/>
    <col min="5645" max="5645" width="10.33203125" style="2" customWidth="1"/>
    <col min="5646" max="5646" width="12.88671875" style="2" customWidth="1"/>
    <col min="5647" max="5647" width="12.109375" style="2" customWidth="1"/>
    <col min="5648" max="5648" width="12.6640625" style="2" customWidth="1"/>
    <col min="5649" max="5649" width="15.88671875" style="2" customWidth="1"/>
    <col min="5650" max="5653" width="0" style="2" hidden="1"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0" style="2" hidden="1" customWidth="1"/>
    <col min="5891" max="5891" width="18.6640625" style="2" bestFit="1" customWidth="1"/>
    <col min="5892" max="5892" width="25.5546875" style="2" bestFit="1" customWidth="1"/>
    <col min="5893" max="5893" width="35.6640625" style="2" customWidth="1"/>
    <col min="5894" max="5898" width="0" style="2" hidden="1" customWidth="1"/>
    <col min="5899" max="5899" width="12.44140625" style="2" customWidth="1"/>
    <col min="5900" max="5900" width="9" style="2" customWidth="1"/>
    <col min="5901" max="5901" width="10.33203125" style="2" customWidth="1"/>
    <col min="5902" max="5902" width="12.88671875" style="2" customWidth="1"/>
    <col min="5903" max="5903" width="12.109375" style="2" customWidth="1"/>
    <col min="5904" max="5904" width="12.6640625" style="2" customWidth="1"/>
    <col min="5905" max="5905" width="15.88671875" style="2" customWidth="1"/>
    <col min="5906" max="5909" width="0" style="2" hidden="1"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0" style="2" hidden="1" customWidth="1"/>
    <col min="6147" max="6147" width="18.6640625" style="2" bestFit="1" customWidth="1"/>
    <col min="6148" max="6148" width="25.5546875" style="2" bestFit="1" customWidth="1"/>
    <col min="6149" max="6149" width="35.6640625" style="2" customWidth="1"/>
    <col min="6150" max="6154" width="0" style="2" hidden="1" customWidth="1"/>
    <col min="6155" max="6155" width="12.44140625" style="2" customWidth="1"/>
    <col min="6156" max="6156" width="9" style="2" customWidth="1"/>
    <col min="6157" max="6157" width="10.33203125" style="2" customWidth="1"/>
    <col min="6158" max="6158" width="12.88671875" style="2" customWidth="1"/>
    <col min="6159" max="6159" width="12.109375" style="2" customWidth="1"/>
    <col min="6160" max="6160" width="12.6640625" style="2" customWidth="1"/>
    <col min="6161" max="6161" width="15.88671875" style="2" customWidth="1"/>
    <col min="6162" max="6165" width="0" style="2" hidden="1"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0" style="2" hidden="1" customWidth="1"/>
    <col min="6403" max="6403" width="18.6640625" style="2" bestFit="1" customWidth="1"/>
    <col min="6404" max="6404" width="25.5546875" style="2" bestFit="1" customWidth="1"/>
    <col min="6405" max="6405" width="35.6640625" style="2" customWidth="1"/>
    <col min="6406" max="6410" width="0" style="2" hidden="1" customWidth="1"/>
    <col min="6411" max="6411" width="12.44140625" style="2" customWidth="1"/>
    <col min="6412" max="6412" width="9" style="2" customWidth="1"/>
    <col min="6413" max="6413" width="10.33203125" style="2" customWidth="1"/>
    <col min="6414" max="6414" width="12.88671875" style="2" customWidth="1"/>
    <col min="6415" max="6415" width="12.109375" style="2" customWidth="1"/>
    <col min="6416" max="6416" width="12.6640625" style="2" customWidth="1"/>
    <col min="6417" max="6417" width="15.88671875" style="2" customWidth="1"/>
    <col min="6418" max="6421" width="0" style="2" hidden="1"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0" style="2" hidden="1" customWidth="1"/>
    <col min="6659" max="6659" width="18.6640625" style="2" bestFit="1" customWidth="1"/>
    <col min="6660" max="6660" width="25.5546875" style="2" bestFit="1" customWidth="1"/>
    <col min="6661" max="6661" width="35.6640625" style="2" customWidth="1"/>
    <col min="6662" max="6666" width="0" style="2" hidden="1" customWidth="1"/>
    <col min="6667" max="6667" width="12.44140625" style="2" customWidth="1"/>
    <col min="6668" max="6668" width="9" style="2" customWidth="1"/>
    <col min="6669" max="6669" width="10.33203125" style="2" customWidth="1"/>
    <col min="6670" max="6670" width="12.88671875" style="2" customWidth="1"/>
    <col min="6671" max="6671" width="12.109375" style="2" customWidth="1"/>
    <col min="6672" max="6672" width="12.6640625" style="2" customWidth="1"/>
    <col min="6673" max="6673" width="15.88671875" style="2" customWidth="1"/>
    <col min="6674" max="6677" width="0" style="2" hidden="1"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0" style="2" hidden="1" customWidth="1"/>
    <col min="6915" max="6915" width="18.6640625" style="2" bestFit="1" customWidth="1"/>
    <col min="6916" max="6916" width="25.5546875" style="2" bestFit="1" customWidth="1"/>
    <col min="6917" max="6917" width="35.6640625" style="2" customWidth="1"/>
    <col min="6918" max="6922" width="0" style="2" hidden="1" customWidth="1"/>
    <col min="6923" max="6923" width="12.44140625" style="2" customWidth="1"/>
    <col min="6924" max="6924" width="9" style="2" customWidth="1"/>
    <col min="6925" max="6925" width="10.33203125" style="2" customWidth="1"/>
    <col min="6926" max="6926" width="12.88671875" style="2" customWidth="1"/>
    <col min="6927" max="6927" width="12.109375" style="2" customWidth="1"/>
    <col min="6928" max="6928" width="12.6640625" style="2" customWidth="1"/>
    <col min="6929" max="6929" width="15.88671875" style="2" customWidth="1"/>
    <col min="6930" max="6933" width="0" style="2" hidden="1"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0" style="2" hidden="1" customWidth="1"/>
    <col min="7171" max="7171" width="18.6640625" style="2" bestFit="1" customWidth="1"/>
    <col min="7172" max="7172" width="25.5546875" style="2" bestFit="1" customWidth="1"/>
    <col min="7173" max="7173" width="35.6640625" style="2" customWidth="1"/>
    <col min="7174" max="7178" width="0" style="2" hidden="1" customWidth="1"/>
    <col min="7179" max="7179" width="12.44140625" style="2" customWidth="1"/>
    <col min="7180" max="7180" width="9" style="2" customWidth="1"/>
    <col min="7181" max="7181" width="10.33203125" style="2" customWidth="1"/>
    <col min="7182" max="7182" width="12.88671875" style="2" customWidth="1"/>
    <col min="7183" max="7183" width="12.109375" style="2" customWidth="1"/>
    <col min="7184" max="7184" width="12.6640625" style="2" customWidth="1"/>
    <col min="7185" max="7185" width="15.88671875" style="2" customWidth="1"/>
    <col min="7186" max="7189" width="0" style="2" hidden="1"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0" style="2" hidden="1" customWidth="1"/>
    <col min="7427" max="7427" width="18.6640625" style="2" bestFit="1" customWidth="1"/>
    <col min="7428" max="7428" width="25.5546875" style="2" bestFit="1" customWidth="1"/>
    <col min="7429" max="7429" width="35.6640625" style="2" customWidth="1"/>
    <col min="7430" max="7434" width="0" style="2" hidden="1" customWidth="1"/>
    <col min="7435" max="7435" width="12.44140625" style="2" customWidth="1"/>
    <col min="7436" max="7436" width="9" style="2" customWidth="1"/>
    <col min="7437" max="7437" width="10.33203125" style="2" customWidth="1"/>
    <col min="7438" max="7438" width="12.88671875" style="2" customWidth="1"/>
    <col min="7439" max="7439" width="12.109375" style="2" customWidth="1"/>
    <col min="7440" max="7440" width="12.6640625" style="2" customWidth="1"/>
    <col min="7441" max="7441" width="15.88671875" style="2" customWidth="1"/>
    <col min="7442" max="7445" width="0" style="2" hidden="1"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0" style="2" hidden="1" customWidth="1"/>
    <col min="7683" max="7683" width="18.6640625" style="2" bestFit="1" customWidth="1"/>
    <col min="7684" max="7684" width="25.5546875" style="2" bestFit="1" customWidth="1"/>
    <col min="7685" max="7685" width="35.6640625" style="2" customWidth="1"/>
    <col min="7686" max="7690" width="0" style="2" hidden="1" customWidth="1"/>
    <col min="7691" max="7691" width="12.44140625" style="2" customWidth="1"/>
    <col min="7692" max="7692" width="9" style="2" customWidth="1"/>
    <col min="7693" max="7693" width="10.33203125" style="2" customWidth="1"/>
    <col min="7694" max="7694" width="12.88671875" style="2" customWidth="1"/>
    <col min="7695" max="7695" width="12.109375" style="2" customWidth="1"/>
    <col min="7696" max="7696" width="12.6640625" style="2" customWidth="1"/>
    <col min="7697" max="7697" width="15.88671875" style="2" customWidth="1"/>
    <col min="7698" max="7701" width="0" style="2" hidden="1"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0" style="2" hidden="1" customWidth="1"/>
    <col min="7939" max="7939" width="18.6640625" style="2" bestFit="1" customWidth="1"/>
    <col min="7940" max="7940" width="25.5546875" style="2" bestFit="1" customWidth="1"/>
    <col min="7941" max="7941" width="35.6640625" style="2" customWidth="1"/>
    <col min="7942" max="7946" width="0" style="2" hidden="1" customWidth="1"/>
    <col min="7947" max="7947" width="12.44140625" style="2" customWidth="1"/>
    <col min="7948" max="7948" width="9" style="2" customWidth="1"/>
    <col min="7949" max="7949" width="10.33203125" style="2" customWidth="1"/>
    <col min="7950" max="7950" width="12.88671875" style="2" customWidth="1"/>
    <col min="7951" max="7951" width="12.109375" style="2" customWidth="1"/>
    <col min="7952" max="7952" width="12.6640625" style="2" customWidth="1"/>
    <col min="7953" max="7953" width="15.88671875" style="2" customWidth="1"/>
    <col min="7954" max="7957" width="0" style="2" hidden="1"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0" style="2" hidden="1" customWidth="1"/>
    <col min="8195" max="8195" width="18.6640625" style="2" bestFit="1" customWidth="1"/>
    <col min="8196" max="8196" width="25.5546875" style="2" bestFit="1" customWidth="1"/>
    <col min="8197" max="8197" width="35.6640625" style="2" customWidth="1"/>
    <col min="8198" max="8202" width="0" style="2" hidden="1" customWidth="1"/>
    <col min="8203" max="8203" width="12.44140625" style="2" customWidth="1"/>
    <col min="8204" max="8204" width="9" style="2" customWidth="1"/>
    <col min="8205" max="8205" width="10.33203125" style="2" customWidth="1"/>
    <col min="8206" max="8206" width="12.88671875" style="2" customWidth="1"/>
    <col min="8207" max="8207" width="12.109375" style="2" customWidth="1"/>
    <col min="8208" max="8208" width="12.6640625" style="2" customWidth="1"/>
    <col min="8209" max="8209" width="15.88671875" style="2" customWidth="1"/>
    <col min="8210" max="8213" width="0" style="2" hidden="1"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0" style="2" hidden="1" customWidth="1"/>
    <col min="8451" max="8451" width="18.6640625" style="2" bestFit="1" customWidth="1"/>
    <col min="8452" max="8452" width="25.5546875" style="2" bestFit="1" customWidth="1"/>
    <col min="8453" max="8453" width="35.6640625" style="2" customWidth="1"/>
    <col min="8454" max="8458" width="0" style="2" hidden="1" customWidth="1"/>
    <col min="8459" max="8459" width="12.44140625" style="2" customWidth="1"/>
    <col min="8460" max="8460" width="9" style="2" customWidth="1"/>
    <col min="8461" max="8461" width="10.33203125" style="2" customWidth="1"/>
    <col min="8462" max="8462" width="12.88671875" style="2" customWidth="1"/>
    <col min="8463" max="8463" width="12.109375" style="2" customWidth="1"/>
    <col min="8464" max="8464" width="12.6640625" style="2" customWidth="1"/>
    <col min="8465" max="8465" width="15.88671875" style="2" customWidth="1"/>
    <col min="8466" max="8469" width="0" style="2" hidden="1"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0" style="2" hidden="1" customWidth="1"/>
    <col min="8707" max="8707" width="18.6640625" style="2" bestFit="1" customWidth="1"/>
    <col min="8708" max="8708" width="25.5546875" style="2" bestFit="1" customWidth="1"/>
    <col min="8709" max="8709" width="35.6640625" style="2" customWidth="1"/>
    <col min="8710" max="8714" width="0" style="2" hidden="1" customWidth="1"/>
    <col min="8715" max="8715" width="12.44140625" style="2" customWidth="1"/>
    <col min="8716" max="8716" width="9" style="2" customWidth="1"/>
    <col min="8717" max="8717" width="10.33203125" style="2" customWidth="1"/>
    <col min="8718" max="8718" width="12.88671875" style="2" customWidth="1"/>
    <col min="8719" max="8719" width="12.109375" style="2" customWidth="1"/>
    <col min="8720" max="8720" width="12.6640625" style="2" customWidth="1"/>
    <col min="8721" max="8721" width="15.88671875" style="2" customWidth="1"/>
    <col min="8722" max="8725" width="0" style="2" hidden="1"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0" style="2" hidden="1" customWidth="1"/>
    <col min="8963" max="8963" width="18.6640625" style="2" bestFit="1" customWidth="1"/>
    <col min="8964" max="8964" width="25.5546875" style="2" bestFit="1" customWidth="1"/>
    <col min="8965" max="8965" width="35.6640625" style="2" customWidth="1"/>
    <col min="8966" max="8970" width="0" style="2" hidden="1" customWidth="1"/>
    <col min="8971" max="8971" width="12.44140625" style="2" customWidth="1"/>
    <col min="8972" max="8972" width="9" style="2" customWidth="1"/>
    <col min="8973" max="8973" width="10.33203125" style="2" customWidth="1"/>
    <col min="8974" max="8974" width="12.88671875" style="2" customWidth="1"/>
    <col min="8975" max="8975" width="12.109375" style="2" customWidth="1"/>
    <col min="8976" max="8976" width="12.6640625" style="2" customWidth="1"/>
    <col min="8977" max="8977" width="15.88671875" style="2" customWidth="1"/>
    <col min="8978" max="8981" width="0" style="2" hidden="1"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0" style="2" hidden="1" customWidth="1"/>
    <col min="9219" max="9219" width="18.6640625" style="2" bestFit="1" customWidth="1"/>
    <col min="9220" max="9220" width="25.5546875" style="2" bestFit="1" customWidth="1"/>
    <col min="9221" max="9221" width="35.6640625" style="2" customWidth="1"/>
    <col min="9222" max="9226" width="0" style="2" hidden="1" customWidth="1"/>
    <col min="9227" max="9227" width="12.44140625" style="2" customWidth="1"/>
    <col min="9228" max="9228" width="9" style="2" customWidth="1"/>
    <col min="9229" max="9229" width="10.33203125" style="2" customWidth="1"/>
    <col min="9230" max="9230" width="12.88671875" style="2" customWidth="1"/>
    <col min="9231" max="9231" width="12.109375" style="2" customWidth="1"/>
    <col min="9232" max="9232" width="12.6640625" style="2" customWidth="1"/>
    <col min="9233" max="9233" width="15.88671875" style="2" customWidth="1"/>
    <col min="9234" max="9237" width="0" style="2" hidden="1"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0" style="2" hidden="1" customWidth="1"/>
    <col min="9475" max="9475" width="18.6640625" style="2" bestFit="1" customWidth="1"/>
    <col min="9476" max="9476" width="25.5546875" style="2" bestFit="1" customWidth="1"/>
    <col min="9477" max="9477" width="35.6640625" style="2" customWidth="1"/>
    <col min="9478" max="9482" width="0" style="2" hidden="1" customWidth="1"/>
    <col min="9483" max="9483" width="12.44140625" style="2" customWidth="1"/>
    <col min="9484" max="9484" width="9" style="2" customWidth="1"/>
    <col min="9485" max="9485" width="10.33203125" style="2" customWidth="1"/>
    <col min="9486" max="9486" width="12.88671875" style="2" customWidth="1"/>
    <col min="9487" max="9487" width="12.109375" style="2" customWidth="1"/>
    <col min="9488" max="9488" width="12.6640625" style="2" customWidth="1"/>
    <col min="9489" max="9489" width="15.88671875" style="2" customWidth="1"/>
    <col min="9490" max="9493" width="0" style="2" hidden="1"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0" style="2" hidden="1" customWidth="1"/>
    <col min="9731" max="9731" width="18.6640625" style="2" bestFit="1" customWidth="1"/>
    <col min="9732" max="9732" width="25.5546875" style="2" bestFit="1" customWidth="1"/>
    <col min="9733" max="9733" width="35.6640625" style="2" customWidth="1"/>
    <col min="9734" max="9738" width="0" style="2" hidden="1" customWidth="1"/>
    <col min="9739" max="9739" width="12.44140625" style="2" customWidth="1"/>
    <col min="9740" max="9740" width="9" style="2" customWidth="1"/>
    <col min="9741" max="9741" width="10.33203125" style="2" customWidth="1"/>
    <col min="9742" max="9742" width="12.88671875" style="2" customWidth="1"/>
    <col min="9743" max="9743" width="12.109375" style="2" customWidth="1"/>
    <col min="9744" max="9744" width="12.6640625" style="2" customWidth="1"/>
    <col min="9745" max="9745" width="15.88671875" style="2" customWidth="1"/>
    <col min="9746" max="9749" width="0" style="2" hidden="1"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0" style="2" hidden="1" customWidth="1"/>
    <col min="9987" max="9987" width="18.6640625" style="2" bestFit="1" customWidth="1"/>
    <col min="9988" max="9988" width="25.5546875" style="2" bestFit="1" customWidth="1"/>
    <col min="9989" max="9989" width="35.6640625" style="2" customWidth="1"/>
    <col min="9990" max="9994" width="0" style="2" hidden="1" customWidth="1"/>
    <col min="9995" max="9995" width="12.44140625" style="2" customWidth="1"/>
    <col min="9996" max="9996" width="9" style="2" customWidth="1"/>
    <col min="9997" max="9997" width="10.33203125" style="2" customWidth="1"/>
    <col min="9998" max="9998" width="12.88671875" style="2" customWidth="1"/>
    <col min="9999" max="9999" width="12.109375" style="2" customWidth="1"/>
    <col min="10000" max="10000" width="12.6640625" style="2" customWidth="1"/>
    <col min="10001" max="10001" width="15.88671875" style="2" customWidth="1"/>
    <col min="10002" max="10005" width="0" style="2" hidden="1"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0" style="2" hidden="1" customWidth="1"/>
    <col min="10243" max="10243" width="18.6640625" style="2" bestFit="1" customWidth="1"/>
    <col min="10244" max="10244" width="25.5546875" style="2" bestFit="1" customWidth="1"/>
    <col min="10245" max="10245" width="35.6640625" style="2" customWidth="1"/>
    <col min="10246" max="10250" width="0" style="2" hidden="1" customWidth="1"/>
    <col min="10251" max="10251" width="12.44140625" style="2" customWidth="1"/>
    <col min="10252" max="10252" width="9" style="2" customWidth="1"/>
    <col min="10253" max="10253" width="10.33203125" style="2" customWidth="1"/>
    <col min="10254" max="10254" width="12.88671875" style="2" customWidth="1"/>
    <col min="10255" max="10255" width="12.109375" style="2" customWidth="1"/>
    <col min="10256" max="10256" width="12.6640625" style="2" customWidth="1"/>
    <col min="10257" max="10257" width="15.88671875" style="2" customWidth="1"/>
    <col min="10258" max="10261" width="0" style="2" hidden="1"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0" style="2" hidden="1" customWidth="1"/>
    <col min="10499" max="10499" width="18.6640625" style="2" bestFit="1" customWidth="1"/>
    <col min="10500" max="10500" width="25.5546875" style="2" bestFit="1" customWidth="1"/>
    <col min="10501" max="10501" width="35.6640625" style="2" customWidth="1"/>
    <col min="10502" max="10506" width="0" style="2" hidden="1" customWidth="1"/>
    <col min="10507" max="10507" width="12.44140625" style="2" customWidth="1"/>
    <col min="10508" max="10508" width="9" style="2" customWidth="1"/>
    <col min="10509" max="10509" width="10.33203125" style="2" customWidth="1"/>
    <col min="10510" max="10510" width="12.88671875" style="2" customWidth="1"/>
    <col min="10511" max="10511" width="12.109375" style="2" customWidth="1"/>
    <col min="10512" max="10512" width="12.6640625" style="2" customWidth="1"/>
    <col min="10513" max="10513" width="15.88671875" style="2" customWidth="1"/>
    <col min="10514" max="10517" width="0" style="2" hidden="1"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0" style="2" hidden="1" customWidth="1"/>
    <col min="10755" max="10755" width="18.6640625" style="2" bestFit="1" customWidth="1"/>
    <col min="10756" max="10756" width="25.5546875" style="2" bestFit="1" customWidth="1"/>
    <col min="10757" max="10757" width="35.6640625" style="2" customWidth="1"/>
    <col min="10758" max="10762" width="0" style="2" hidden="1" customWidth="1"/>
    <col min="10763" max="10763" width="12.44140625" style="2" customWidth="1"/>
    <col min="10764" max="10764" width="9" style="2" customWidth="1"/>
    <col min="10765" max="10765" width="10.33203125" style="2" customWidth="1"/>
    <col min="10766" max="10766" width="12.88671875" style="2" customWidth="1"/>
    <col min="10767" max="10767" width="12.109375" style="2" customWidth="1"/>
    <col min="10768" max="10768" width="12.6640625" style="2" customWidth="1"/>
    <col min="10769" max="10769" width="15.88671875" style="2" customWidth="1"/>
    <col min="10770" max="10773" width="0" style="2" hidden="1"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0" style="2" hidden="1" customWidth="1"/>
    <col min="11011" max="11011" width="18.6640625" style="2" bestFit="1" customWidth="1"/>
    <col min="11012" max="11012" width="25.5546875" style="2" bestFit="1" customWidth="1"/>
    <col min="11013" max="11013" width="35.6640625" style="2" customWidth="1"/>
    <col min="11014" max="11018" width="0" style="2" hidden="1" customWidth="1"/>
    <col min="11019" max="11019" width="12.44140625" style="2" customWidth="1"/>
    <col min="11020" max="11020" width="9" style="2" customWidth="1"/>
    <col min="11021" max="11021" width="10.33203125" style="2" customWidth="1"/>
    <col min="11022" max="11022" width="12.88671875" style="2" customWidth="1"/>
    <col min="11023" max="11023" width="12.109375" style="2" customWidth="1"/>
    <col min="11024" max="11024" width="12.6640625" style="2" customWidth="1"/>
    <col min="11025" max="11025" width="15.88671875" style="2" customWidth="1"/>
    <col min="11026" max="11029" width="0" style="2" hidden="1"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0" style="2" hidden="1" customWidth="1"/>
    <col min="11267" max="11267" width="18.6640625" style="2" bestFit="1" customWidth="1"/>
    <col min="11268" max="11268" width="25.5546875" style="2" bestFit="1" customWidth="1"/>
    <col min="11269" max="11269" width="35.6640625" style="2" customWidth="1"/>
    <col min="11270" max="11274" width="0" style="2" hidden="1" customWidth="1"/>
    <col min="11275" max="11275" width="12.44140625" style="2" customWidth="1"/>
    <col min="11276" max="11276" width="9" style="2" customWidth="1"/>
    <col min="11277" max="11277" width="10.33203125" style="2" customWidth="1"/>
    <col min="11278" max="11278" width="12.88671875" style="2" customWidth="1"/>
    <col min="11279" max="11279" width="12.109375" style="2" customWidth="1"/>
    <col min="11280" max="11280" width="12.6640625" style="2" customWidth="1"/>
    <col min="11281" max="11281" width="15.88671875" style="2" customWidth="1"/>
    <col min="11282" max="11285" width="0" style="2" hidden="1"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0" style="2" hidden="1" customWidth="1"/>
    <col min="11523" max="11523" width="18.6640625" style="2" bestFit="1" customWidth="1"/>
    <col min="11524" max="11524" width="25.5546875" style="2" bestFit="1" customWidth="1"/>
    <col min="11525" max="11525" width="35.6640625" style="2" customWidth="1"/>
    <col min="11526" max="11530" width="0" style="2" hidden="1" customWidth="1"/>
    <col min="11531" max="11531" width="12.44140625" style="2" customWidth="1"/>
    <col min="11532" max="11532" width="9" style="2" customWidth="1"/>
    <col min="11533" max="11533" width="10.33203125" style="2" customWidth="1"/>
    <col min="11534" max="11534" width="12.88671875" style="2" customWidth="1"/>
    <col min="11535" max="11535" width="12.109375" style="2" customWidth="1"/>
    <col min="11536" max="11536" width="12.6640625" style="2" customWidth="1"/>
    <col min="11537" max="11537" width="15.88671875" style="2" customWidth="1"/>
    <col min="11538" max="11541" width="0" style="2" hidden="1"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0" style="2" hidden="1" customWidth="1"/>
    <col min="11779" max="11779" width="18.6640625" style="2" bestFit="1" customWidth="1"/>
    <col min="11780" max="11780" width="25.5546875" style="2" bestFit="1" customWidth="1"/>
    <col min="11781" max="11781" width="35.6640625" style="2" customWidth="1"/>
    <col min="11782" max="11786" width="0" style="2" hidden="1" customWidth="1"/>
    <col min="11787" max="11787" width="12.44140625" style="2" customWidth="1"/>
    <col min="11788" max="11788" width="9" style="2" customWidth="1"/>
    <col min="11789" max="11789" width="10.33203125" style="2" customWidth="1"/>
    <col min="11790" max="11790" width="12.88671875" style="2" customWidth="1"/>
    <col min="11791" max="11791" width="12.109375" style="2" customWidth="1"/>
    <col min="11792" max="11792" width="12.6640625" style="2" customWidth="1"/>
    <col min="11793" max="11793" width="15.88671875" style="2" customWidth="1"/>
    <col min="11794" max="11797" width="0" style="2" hidden="1"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0" style="2" hidden="1" customWidth="1"/>
    <col min="12035" max="12035" width="18.6640625" style="2" bestFit="1" customWidth="1"/>
    <col min="12036" max="12036" width="25.5546875" style="2" bestFit="1" customWidth="1"/>
    <col min="12037" max="12037" width="35.6640625" style="2" customWidth="1"/>
    <col min="12038" max="12042" width="0" style="2" hidden="1" customWidth="1"/>
    <col min="12043" max="12043" width="12.44140625" style="2" customWidth="1"/>
    <col min="12044" max="12044" width="9" style="2" customWidth="1"/>
    <col min="12045" max="12045" width="10.33203125" style="2" customWidth="1"/>
    <col min="12046" max="12046" width="12.88671875" style="2" customWidth="1"/>
    <col min="12047" max="12047" width="12.109375" style="2" customWidth="1"/>
    <col min="12048" max="12048" width="12.6640625" style="2" customWidth="1"/>
    <col min="12049" max="12049" width="15.88671875" style="2" customWidth="1"/>
    <col min="12050" max="12053" width="0" style="2" hidden="1"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0" style="2" hidden="1" customWidth="1"/>
    <col min="12291" max="12291" width="18.6640625" style="2" bestFit="1" customWidth="1"/>
    <col min="12292" max="12292" width="25.5546875" style="2" bestFit="1" customWidth="1"/>
    <col min="12293" max="12293" width="35.6640625" style="2" customWidth="1"/>
    <col min="12294" max="12298" width="0" style="2" hidden="1" customWidth="1"/>
    <col min="12299" max="12299" width="12.44140625" style="2" customWidth="1"/>
    <col min="12300" max="12300" width="9" style="2" customWidth="1"/>
    <col min="12301" max="12301" width="10.33203125" style="2" customWidth="1"/>
    <col min="12302" max="12302" width="12.88671875" style="2" customWidth="1"/>
    <col min="12303" max="12303" width="12.109375" style="2" customWidth="1"/>
    <col min="12304" max="12304" width="12.6640625" style="2" customWidth="1"/>
    <col min="12305" max="12305" width="15.88671875" style="2" customWidth="1"/>
    <col min="12306" max="12309" width="0" style="2" hidden="1"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0" style="2" hidden="1" customWidth="1"/>
    <col min="12547" max="12547" width="18.6640625" style="2" bestFit="1" customWidth="1"/>
    <col min="12548" max="12548" width="25.5546875" style="2" bestFit="1" customWidth="1"/>
    <col min="12549" max="12549" width="35.6640625" style="2" customWidth="1"/>
    <col min="12550" max="12554" width="0" style="2" hidden="1" customWidth="1"/>
    <col min="12555" max="12555" width="12.44140625" style="2" customWidth="1"/>
    <col min="12556" max="12556" width="9" style="2" customWidth="1"/>
    <col min="12557" max="12557" width="10.33203125" style="2" customWidth="1"/>
    <col min="12558" max="12558" width="12.88671875" style="2" customWidth="1"/>
    <col min="12559" max="12559" width="12.109375" style="2" customWidth="1"/>
    <col min="12560" max="12560" width="12.6640625" style="2" customWidth="1"/>
    <col min="12561" max="12561" width="15.88671875" style="2" customWidth="1"/>
    <col min="12562" max="12565" width="0" style="2" hidden="1"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0" style="2" hidden="1" customWidth="1"/>
    <col min="12803" max="12803" width="18.6640625" style="2" bestFit="1" customWidth="1"/>
    <col min="12804" max="12804" width="25.5546875" style="2" bestFit="1" customWidth="1"/>
    <col min="12805" max="12805" width="35.6640625" style="2" customWidth="1"/>
    <col min="12806" max="12810" width="0" style="2" hidden="1" customWidth="1"/>
    <col min="12811" max="12811" width="12.44140625" style="2" customWidth="1"/>
    <col min="12812" max="12812" width="9" style="2" customWidth="1"/>
    <col min="12813" max="12813" width="10.33203125" style="2" customWidth="1"/>
    <col min="12814" max="12814" width="12.88671875" style="2" customWidth="1"/>
    <col min="12815" max="12815" width="12.109375" style="2" customWidth="1"/>
    <col min="12816" max="12816" width="12.6640625" style="2" customWidth="1"/>
    <col min="12817" max="12817" width="15.88671875" style="2" customWidth="1"/>
    <col min="12818" max="12821" width="0" style="2" hidden="1"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0" style="2" hidden="1" customWidth="1"/>
    <col min="13059" max="13059" width="18.6640625" style="2" bestFit="1" customWidth="1"/>
    <col min="13060" max="13060" width="25.5546875" style="2" bestFit="1" customWidth="1"/>
    <col min="13061" max="13061" width="35.6640625" style="2" customWidth="1"/>
    <col min="13062" max="13066" width="0" style="2" hidden="1" customWidth="1"/>
    <col min="13067" max="13067" width="12.44140625" style="2" customWidth="1"/>
    <col min="13068" max="13068" width="9" style="2" customWidth="1"/>
    <col min="13069" max="13069" width="10.33203125" style="2" customWidth="1"/>
    <col min="13070" max="13070" width="12.88671875" style="2" customWidth="1"/>
    <col min="13071" max="13071" width="12.109375" style="2" customWidth="1"/>
    <col min="13072" max="13072" width="12.6640625" style="2" customWidth="1"/>
    <col min="13073" max="13073" width="15.88671875" style="2" customWidth="1"/>
    <col min="13074" max="13077" width="0" style="2" hidden="1"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0" style="2" hidden="1" customWidth="1"/>
    <col min="13315" max="13315" width="18.6640625" style="2" bestFit="1" customWidth="1"/>
    <col min="13316" max="13316" width="25.5546875" style="2" bestFit="1" customWidth="1"/>
    <col min="13317" max="13317" width="35.6640625" style="2" customWidth="1"/>
    <col min="13318" max="13322" width="0" style="2" hidden="1" customWidth="1"/>
    <col min="13323" max="13323" width="12.44140625" style="2" customWidth="1"/>
    <col min="13324" max="13324" width="9" style="2" customWidth="1"/>
    <col min="13325" max="13325" width="10.33203125" style="2" customWidth="1"/>
    <col min="13326" max="13326" width="12.88671875" style="2" customWidth="1"/>
    <col min="13327" max="13327" width="12.109375" style="2" customWidth="1"/>
    <col min="13328" max="13328" width="12.6640625" style="2" customWidth="1"/>
    <col min="13329" max="13329" width="15.88671875" style="2" customWidth="1"/>
    <col min="13330" max="13333" width="0" style="2" hidden="1"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0" style="2" hidden="1" customWidth="1"/>
    <col min="13571" max="13571" width="18.6640625" style="2" bestFit="1" customWidth="1"/>
    <col min="13572" max="13572" width="25.5546875" style="2" bestFit="1" customWidth="1"/>
    <col min="13573" max="13573" width="35.6640625" style="2" customWidth="1"/>
    <col min="13574" max="13578" width="0" style="2" hidden="1" customWidth="1"/>
    <col min="13579" max="13579" width="12.44140625" style="2" customWidth="1"/>
    <col min="13580" max="13580" width="9" style="2" customWidth="1"/>
    <col min="13581" max="13581" width="10.33203125" style="2" customWidth="1"/>
    <col min="13582" max="13582" width="12.88671875" style="2" customWidth="1"/>
    <col min="13583" max="13583" width="12.109375" style="2" customWidth="1"/>
    <col min="13584" max="13584" width="12.6640625" style="2" customWidth="1"/>
    <col min="13585" max="13585" width="15.88671875" style="2" customWidth="1"/>
    <col min="13586" max="13589" width="0" style="2" hidden="1"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0" style="2" hidden="1" customWidth="1"/>
    <col min="13827" max="13827" width="18.6640625" style="2" bestFit="1" customWidth="1"/>
    <col min="13828" max="13828" width="25.5546875" style="2" bestFit="1" customWidth="1"/>
    <col min="13829" max="13829" width="35.6640625" style="2" customWidth="1"/>
    <col min="13830" max="13834" width="0" style="2" hidden="1" customWidth="1"/>
    <col min="13835" max="13835" width="12.44140625" style="2" customWidth="1"/>
    <col min="13836" max="13836" width="9" style="2" customWidth="1"/>
    <col min="13837" max="13837" width="10.33203125" style="2" customWidth="1"/>
    <col min="13838" max="13838" width="12.88671875" style="2" customWidth="1"/>
    <col min="13839" max="13839" width="12.109375" style="2" customWidth="1"/>
    <col min="13840" max="13840" width="12.6640625" style="2" customWidth="1"/>
    <col min="13841" max="13841" width="15.88671875" style="2" customWidth="1"/>
    <col min="13842" max="13845" width="0" style="2" hidden="1"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0" style="2" hidden="1" customWidth="1"/>
    <col min="14083" max="14083" width="18.6640625" style="2" bestFit="1" customWidth="1"/>
    <col min="14084" max="14084" width="25.5546875" style="2" bestFit="1" customWidth="1"/>
    <col min="14085" max="14085" width="35.6640625" style="2" customWidth="1"/>
    <col min="14086" max="14090" width="0" style="2" hidden="1" customWidth="1"/>
    <col min="14091" max="14091" width="12.44140625" style="2" customWidth="1"/>
    <col min="14092" max="14092" width="9" style="2" customWidth="1"/>
    <col min="14093" max="14093" width="10.33203125" style="2" customWidth="1"/>
    <col min="14094" max="14094" width="12.88671875" style="2" customWidth="1"/>
    <col min="14095" max="14095" width="12.109375" style="2" customWidth="1"/>
    <col min="14096" max="14096" width="12.6640625" style="2" customWidth="1"/>
    <col min="14097" max="14097" width="15.88671875" style="2" customWidth="1"/>
    <col min="14098" max="14101" width="0" style="2" hidden="1"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0" style="2" hidden="1" customWidth="1"/>
    <col min="14339" max="14339" width="18.6640625" style="2" bestFit="1" customWidth="1"/>
    <col min="14340" max="14340" width="25.5546875" style="2" bestFit="1" customWidth="1"/>
    <col min="14341" max="14341" width="35.6640625" style="2" customWidth="1"/>
    <col min="14342" max="14346" width="0" style="2" hidden="1" customWidth="1"/>
    <col min="14347" max="14347" width="12.44140625" style="2" customWidth="1"/>
    <col min="14348" max="14348" width="9" style="2" customWidth="1"/>
    <col min="14349" max="14349" width="10.33203125" style="2" customWidth="1"/>
    <col min="14350" max="14350" width="12.88671875" style="2" customWidth="1"/>
    <col min="14351" max="14351" width="12.109375" style="2" customWidth="1"/>
    <col min="14352" max="14352" width="12.6640625" style="2" customWidth="1"/>
    <col min="14353" max="14353" width="15.88671875" style="2" customWidth="1"/>
    <col min="14354" max="14357" width="0" style="2" hidden="1"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0" style="2" hidden="1" customWidth="1"/>
    <col min="14595" max="14595" width="18.6640625" style="2" bestFit="1" customWidth="1"/>
    <col min="14596" max="14596" width="25.5546875" style="2" bestFit="1" customWidth="1"/>
    <col min="14597" max="14597" width="35.6640625" style="2" customWidth="1"/>
    <col min="14598" max="14602" width="0" style="2" hidden="1" customWidth="1"/>
    <col min="14603" max="14603" width="12.44140625" style="2" customWidth="1"/>
    <col min="14604" max="14604" width="9" style="2" customWidth="1"/>
    <col min="14605" max="14605" width="10.33203125" style="2" customWidth="1"/>
    <col min="14606" max="14606" width="12.88671875" style="2" customWidth="1"/>
    <col min="14607" max="14607" width="12.109375" style="2" customWidth="1"/>
    <col min="14608" max="14608" width="12.6640625" style="2" customWidth="1"/>
    <col min="14609" max="14609" width="15.88671875" style="2" customWidth="1"/>
    <col min="14610" max="14613" width="0" style="2" hidden="1"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0" style="2" hidden="1" customWidth="1"/>
    <col min="14851" max="14851" width="18.6640625" style="2" bestFit="1" customWidth="1"/>
    <col min="14852" max="14852" width="25.5546875" style="2" bestFit="1" customWidth="1"/>
    <col min="14853" max="14853" width="35.6640625" style="2" customWidth="1"/>
    <col min="14854" max="14858" width="0" style="2" hidden="1" customWidth="1"/>
    <col min="14859" max="14859" width="12.44140625" style="2" customWidth="1"/>
    <col min="14860" max="14860" width="9" style="2" customWidth="1"/>
    <col min="14861" max="14861" width="10.33203125" style="2" customWidth="1"/>
    <col min="14862" max="14862" width="12.88671875" style="2" customWidth="1"/>
    <col min="14863" max="14863" width="12.109375" style="2" customWidth="1"/>
    <col min="14864" max="14864" width="12.6640625" style="2" customWidth="1"/>
    <col min="14865" max="14865" width="15.88671875" style="2" customWidth="1"/>
    <col min="14866" max="14869" width="0" style="2" hidden="1"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0" style="2" hidden="1" customWidth="1"/>
    <col min="15107" max="15107" width="18.6640625" style="2" bestFit="1" customWidth="1"/>
    <col min="15108" max="15108" width="25.5546875" style="2" bestFit="1" customWidth="1"/>
    <col min="15109" max="15109" width="35.6640625" style="2" customWidth="1"/>
    <col min="15110" max="15114" width="0" style="2" hidden="1" customWidth="1"/>
    <col min="15115" max="15115" width="12.44140625" style="2" customWidth="1"/>
    <col min="15116" max="15116" width="9" style="2" customWidth="1"/>
    <col min="15117" max="15117" width="10.33203125" style="2" customWidth="1"/>
    <col min="15118" max="15118" width="12.88671875" style="2" customWidth="1"/>
    <col min="15119" max="15119" width="12.109375" style="2" customWidth="1"/>
    <col min="15120" max="15120" width="12.6640625" style="2" customWidth="1"/>
    <col min="15121" max="15121" width="15.88671875" style="2" customWidth="1"/>
    <col min="15122" max="15125" width="0" style="2" hidden="1"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0" style="2" hidden="1" customWidth="1"/>
    <col min="15363" max="15363" width="18.6640625" style="2" bestFit="1" customWidth="1"/>
    <col min="15364" max="15364" width="25.5546875" style="2" bestFit="1" customWidth="1"/>
    <col min="15365" max="15365" width="35.6640625" style="2" customWidth="1"/>
    <col min="15366" max="15370" width="0" style="2" hidden="1" customWidth="1"/>
    <col min="15371" max="15371" width="12.44140625" style="2" customWidth="1"/>
    <col min="15372" max="15372" width="9" style="2" customWidth="1"/>
    <col min="15373" max="15373" width="10.33203125" style="2" customWidth="1"/>
    <col min="15374" max="15374" width="12.88671875" style="2" customWidth="1"/>
    <col min="15375" max="15375" width="12.109375" style="2" customWidth="1"/>
    <col min="15376" max="15376" width="12.6640625" style="2" customWidth="1"/>
    <col min="15377" max="15377" width="15.88671875" style="2" customWidth="1"/>
    <col min="15378" max="15381" width="0" style="2" hidden="1"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0" style="2" hidden="1" customWidth="1"/>
    <col min="15619" max="15619" width="18.6640625" style="2" bestFit="1" customWidth="1"/>
    <col min="15620" max="15620" width="25.5546875" style="2" bestFit="1" customWidth="1"/>
    <col min="15621" max="15621" width="35.6640625" style="2" customWidth="1"/>
    <col min="15622" max="15626" width="0" style="2" hidden="1" customWidth="1"/>
    <col min="15627" max="15627" width="12.44140625" style="2" customWidth="1"/>
    <col min="15628" max="15628" width="9" style="2" customWidth="1"/>
    <col min="15629" max="15629" width="10.33203125" style="2" customWidth="1"/>
    <col min="15630" max="15630" width="12.88671875" style="2" customWidth="1"/>
    <col min="15631" max="15631" width="12.109375" style="2" customWidth="1"/>
    <col min="15632" max="15632" width="12.6640625" style="2" customWidth="1"/>
    <col min="15633" max="15633" width="15.88671875" style="2" customWidth="1"/>
    <col min="15634" max="15637" width="0" style="2" hidden="1"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0" style="2" hidden="1" customWidth="1"/>
    <col min="15875" max="15875" width="18.6640625" style="2" bestFit="1" customWidth="1"/>
    <col min="15876" max="15876" width="25.5546875" style="2" bestFit="1" customWidth="1"/>
    <col min="15877" max="15877" width="35.6640625" style="2" customWidth="1"/>
    <col min="15878" max="15882" width="0" style="2" hidden="1" customWidth="1"/>
    <col min="15883" max="15883" width="12.44140625" style="2" customWidth="1"/>
    <col min="15884" max="15884" width="9" style="2" customWidth="1"/>
    <col min="15885" max="15885" width="10.33203125" style="2" customWidth="1"/>
    <col min="15886" max="15886" width="12.88671875" style="2" customWidth="1"/>
    <col min="15887" max="15887" width="12.109375" style="2" customWidth="1"/>
    <col min="15888" max="15888" width="12.6640625" style="2" customWidth="1"/>
    <col min="15889" max="15889" width="15.88671875" style="2" customWidth="1"/>
    <col min="15890" max="15893" width="0" style="2" hidden="1"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0" style="2" hidden="1" customWidth="1"/>
    <col min="16131" max="16131" width="18.6640625" style="2" bestFit="1" customWidth="1"/>
    <col min="16132" max="16132" width="25.5546875" style="2" bestFit="1" customWidth="1"/>
    <col min="16133" max="16133" width="35.6640625" style="2" customWidth="1"/>
    <col min="16134" max="16138" width="0" style="2" hidden="1" customWidth="1"/>
    <col min="16139" max="16139" width="12.44140625" style="2" customWidth="1"/>
    <col min="16140" max="16140" width="9" style="2" customWidth="1"/>
    <col min="16141" max="16141" width="10.33203125" style="2" customWidth="1"/>
    <col min="16142" max="16142" width="12.88671875" style="2" customWidth="1"/>
    <col min="16143" max="16143" width="12.109375" style="2" customWidth="1"/>
    <col min="16144" max="16144" width="12.6640625" style="2" customWidth="1"/>
    <col min="16145" max="16145" width="15.88671875" style="2" customWidth="1"/>
    <col min="16146" max="16149" width="0" style="2" hidden="1"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v>1</v>
      </c>
      <c r="B7" s="19" t="s">
        <v>27</v>
      </c>
      <c r="C7" s="20" t="s">
        <v>28</v>
      </c>
      <c r="D7" s="20" t="s">
        <v>29</v>
      </c>
      <c r="E7" s="21" t="s">
        <v>30</v>
      </c>
      <c r="F7" s="22">
        <f>VLOOKUP(B7,NomLicenceClub,2,FALSE)</f>
        <v>113683</v>
      </c>
      <c r="G7" s="20" t="s">
        <v>31</v>
      </c>
      <c r="H7" s="22">
        <v>1</v>
      </c>
      <c r="I7" s="23">
        <v>2022</v>
      </c>
      <c r="J7" s="24">
        <v>4.5599999999999996</v>
      </c>
      <c r="K7" s="25">
        <v>10</v>
      </c>
      <c r="L7" s="25">
        <v>237</v>
      </c>
      <c r="M7" s="25">
        <v>54</v>
      </c>
      <c r="N7" s="26">
        <v>5</v>
      </c>
      <c r="O7" s="27">
        <v>18</v>
      </c>
      <c r="P7" s="28">
        <f>L7/M7</f>
        <v>4.3888888888888893</v>
      </c>
      <c r="Q7" s="29"/>
      <c r="R7" s="29"/>
      <c r="S7" s="29"/>
      <c r="T7" s="30"/>
      <c r="U7" s="31"/>
      <c r="V7" s="32" t="e">
        <f>R7/S7</f>
        <v>#DIV/0!</v>
      </c>
      <c r="W7" s="25"/>
      <c r="X7" s="25"/>
      <c r="Y7" s="25"/>
      <c r="Z7" s="33"/>
      <c r="AA7" s="27"/>
      <c r="AB7" s="34" t="e">
        <f>X7/Y7</f>
        <v>#DIV/0!</v>
      </c>
      <c r="AC7" s="35">
        <f>IF(COUNTA(K7,Q7,W7)&lt;3,SUM(K7,Q7,W7),(SUM(K7,Q7,W7)-MIN(K7,Q7,W7)))</f>
        <v>10</v>
      </c>
      <c r="AD7" s="32">
        <f>SUM(L7,R7,X7)/SUM(M7,S7,Y7)</f>
        <v>4.3888888888888893</v>
      </c>
      <c r="AE7" s="32">
        <f>MAX(N7,T7,Z7)</f>
        <v>5</v>
      </c>
      <c r="AF7" s="36">
        <f>MAX(O7,U7,AA7)</f>
        <v>18</v>
      </c>
      <c r="AG7" s="2" t="s">
        <v>32</v>
      </c>
    </row>
    <row r="8" spans="1:33" x14ac:dyDescent="0.3">
      <c r="A8" s="18">
        <v>3</v>
      </c>
      <c r="B8" s="19" t="s">
        <v>33</v>
      </c>
      <c r="C8" s="20" t="s">
        <v>34</v>
      </c>
      <c r="D8" s="20" t="s">
        <v>35</v>
      </c>
      <c r="E8" s="19" t="s">
        <v>36</v>
      </c>
      <c r="F8" s="22">
        <f>VLOOKUP(B8,NomLicenceClub,2,FALSE)</f>
        <v>14238</v>
      </c>
      <c r="G8" s="20" t="s">
        <v>31</v>
      </c>
      <c r="H8" s="22">
        <v>1</v>
      </c>
      <c r="I8" s="23">
        <v>2022</v>
      </c>
      <c r="J8" s="24">
        <v>3.59</v>
      </c>
      <c r="K8" s="25">
        <v>10</v>
      </c>
      <c r="L8" s="25">
        <v>240</v>
      </c>
      <c r="M8" s="25">
        <v>42</v>
      </c>
      <c r="N8" s="26">
        <v>6</v>
      </c>
      <c r="O8" s="27">
        <v>24</v>
      </c>
      <c r="P8" s="28">
        <f>L8/M8</f>
        <v>5.7142857142857144</v>
      </c>
      <c r="Q8" s="37"/>
      <c r="R8" s="37"/>
      <c r="S8" s="37"/>
      <c r="T8" s="38"/>
      <c r="U8" s="39"/>
      <c r="V8" s="32" t="e">
        <f>R8/S8</f>
        <v>#DIV/0!</v>
      </c>
      <c r="W8" s="25"/>
      <c r="X8" s="25"/>
      <c r="Y8" s="25"/>
      <c r="Z8" s="33"/>
      <c r="AA8" s="27"/>
      <c r="AB8" s="34" t="e">
        <f>X8/Y8</f>
        <v>#DIV/0!</v>
      </c>
      <c r="AC8" s="35">
        <f>IF(COUNTA(K8,Q8,W8)&lt;3,SUM(K8,Q8,W8),(SUM(K8,Q8,W8)-MIN(K8,Q8,W8)))</f>
        <v>10</v>
      </c>
      <c r="AD8" s="32">
        <f>SUM(L8,R8,X8)/SUM(M8,S8,Y8)</f>
        <v>5.7142857142857144</v>
      </c>
      <c r="AE8" s="32">
        <f>MAX(N8,T8,Z8)</f>
        <v>6</v>
      </c>
      <c r="AF8" s="36">
        <f>MAX(O8,U8,AA8)</f>
        <v>24</v>
      </c>
      <c r="AG8" s="2" t="s">
        <v>32</v>
      </c>
    </row>
    <row r="9" spans="1:33" x14ac:dyDescent="0.3">
      <c r="A9" s="18">
        <v>2</v>
      </c>
      <c r="B9" s="19" t="s">
        <v>37</v>
      </c>
      <c r="C9" s="20" t="s">
        <v>38</v>
      </c>
      <c r="D9" s="20" t="s">
        <v>39</v>
      </c>
      <c r="E9" s="19" t="s">
        <v>40</v>
      </c>
      <c r="F9" s="22">
        <f>VLOOKUP(B9,NomLicenceClub,2,FALSE)</f>
        <v>137385</v>
      </c>
      <c r="G9" s="20" t="s">
        <v>31</v>
      </c>
      <c r="H9" s="22">
        <v>1</v>
      </c>
      <c r="I9" s="23">
        <v>2022</v>
      </c>
      <c r="J9" s="24">
        <v>3.85</v>
      </c>
      <c r="K9" s="25">
        <v>5</v>
      </c>
      <c r="L9" s="25">
        <v>148</v>
      </c>
      <c r="M9" s="25">
        <v>42</v>
      </c>
      <c r="N9" s="26" t="s">
        <v>41</v>
      </c>
      <c r="O9" s="27">
        <v>24</v>
      </c>
      <c r="P9" s="28">
        <f>L9/M9</f>
        <v>3.5238095238095237</v>
      </c>
      <c r="Q9" s="40"/>
      <c r="R9" s="40"/>
      <c r="S9" s="40"/>
      <c r="T9" s="40"/>
      <c r="U9" s="40"/>
      <c r="V9" s="32" t="e">
        <f>R9/S9</f>
        <v>#DIV/0!</v>
      </c>
      <c r="W9" s="41"/>
      <c r="X9" s="34"/>
      <c r="Y9" s="34"/>
      <c r="Z9" s="34"/>
      <c r="AA9" s="34"/>
      <c r="AB9" s="34" t="e">
        <f>X9/Y9</f>
        <v>#DIV/0!</v>
      </c>
      <c r="AC9" s="35">
        <f>IF(COUNTA(K9,Q9,W9)&lt;3,SUM(K9,Q9,W9),(SUM(K9,Q9,W9)-MIN(K9,Q9,W9)))</f>
        <v>5</v>
      </c>
      <c r="AD9" s="32">
        <f>SUM(L9,R9,X9)/SUM(M9,S9,Y9)</f>
        <v>3.5238095238095237</v>
      </c>
      <c r="AE9" s="32">
        <f>MAX(N9,T9,Z9)</f>
        <v>0</v>
      </c>
      <c r="AF9" s="36">
        <f>MAX(O9,U9,AA9)</f>
        <v>24</v>
      </c>
      <c r="AG9" s="2" t="s">
        <v>32</v>
      </c>
    </row>
    <row r="10" spans="1:33" x14ac:dyDescent="0.3">
      <c r="A10" s="18">
        <v>4</v>
      </c>
      <c r="B10" s="19" t="s">
        <v>42</v>
      </c>
      <c r="C10" s="20" t="s">
        <v>43</v>
      </c>
      <c r="D10" s="20" t="s">
        <v>44</v>
      </c>
      <c r="E10" s="19" t="s">
        <v>30</v>
      </c>
      <c r="F10" s="22">
        <f>VLOOKUP(B10,NomLicenceClub,2,FALSE)</f>
        <v>13922</v>
      </c>
      <c r="G10" s="20" t="s">
        <v>31</v>
      </c>
      <c r="H10" s="22">
        <v>0</v>
      </c>
      <c r="I10" s="23">
        <v>2022</v>
      </c>
      <c r="J10" s="24">
        <v>2.56</v>
      </c>
      <c r="K10" s="25">
        <v>5</v>
      </c>
      <c r="L10" s="25">
        <v>140</v>
      </c>
      <c r="M10" s="25">
        <v>54</v>
      </c>
      <c r="N10" s="26" t="s">
        <v>41</v>
      </c>
      <c r="O10" s="27">
        <v>8</v>
      </c>
      <c r="P10" s="28">
        <f>L10/M10</f>
        <v>2.5925925925925926</v>
      </c>
      <c r="Q10" s="25"/>
      <c r="R10" s="25"/>
      <c r="S10" s="25"/>
      <c r="T10" s="33"/>
      <c r="U10" s="27"/>
      <c r="V10" s="32" t="e">
        <f>R10/S10</f>
        <v>#DIV/0!</v>
      </c>
      <c r="W10" s="41"/>
      <c r="X10" s="34"/>
      <c r="Y10" s="34"/>
      <c r="Z10" s="34"/>
      <c r="AA10" s="34"/>
      <c r="AB10" s="34" t="e">
        <f>X10/Y10</f>
        <v>#DIV/0!</v>
      </c>
      <c r="AC10" s="35">
        <f>IF(COUNTA(K10,Q10,W10)&lt;3,SUM(K10,Q10,W10),(SUM(K10,Q10,W10)-MIN(K10,Q10,W10)))</f>
        <v>5</v>
      </c>
      <c r="AD10" s="32">
        <f>SUM(L10,R10,X10)/SUM(M10,S10,Y10)</f>
        <v>2.5925925925925926</v>
      </c>
      <c r="AE10" s="32">
        <f>MAX(N10,T10,Z10)</f>
        <v>0</v>
      </c>
      <c r="AF10" s="36">
        <f>MAX(O10,U10,AA10)</f>
        <v>8</v>
      </c>
      <c r="AG10" s="2" t="s">
        <v>32</v>
      </c>
    </row>
    <row r="11" spans="1:33" x14ac:dyDescent="0.3">
      <c r="A11" s="18">
        <v>5</v>
      </c>
      <c r="B11" s="19" t="s">
        <v>45</v>
      </c>
      <c r="C11" s="20" t="s">
        <v>46</v>
      </c>
      <c r="D11" s="20" t="s">
        <v>47</v>
      </c>
      <c r="E11" s="19" t="s">
        <v>40</v>
      </c>
      <c r="F11" s="22">
        <f>VLOOKUP(B11,NomLicenceClub,2,FALSE)</f>
        <v>154522</v>
      </c>
      <c r="G11" s="20" t="s">
        <v>48</v>
      </c>
      <c r="H11" s="22">
        <v>1</v>
      </c>
      <c r="I11" s="23">
        <v>2022</v>
      </c>
      <c r="J11" s="24">
        <v>2.2200000000000002</v>
      </c>
      <c r="K11" s="25"/>
      <c r="L11" s="25"/>
      <c r="M11" s="25"/>
      <c r="N11" s="26"/>
      <c r="O11" s="27"/>
      <c r="P11" s="28" t="e">
        <f>L11/M11</f>
        <v>#DIV/0!</v>
      </c>
      <c r="Q11" s="25"/>
      <c r="R11" s="25"/>
      <c r="S11" s="25"/>
      <c r="T11" s="33"/>
      <c r="U11" s="27"/>
      <c r="V11" s="32" t="e">
        <f>R11/S11</f>
        <v>#DIV/0!</v>
      </c>
      <c r="W11" s="42"/>
      <c r="X11" s="43"/>
      <c r="Y11" s="43"/>
      <c r="Z11" s="43"/>
      <c r="AA11" s="43"/>
      <c r="AB11" s="34" t="e">
        <f>X11/Y11</f>
        <v>#DIV/0!</v>
      </c>
      <c r="AC11" s="35">
        <f>IF(COUNTA(K11,Q11,W11)&lt;3,SUM(K11,Q11,W11),(SUM(K11,Q11,W11)-MIN(K11,Q11,W11)))</f>
        <v>0</v>
      </c>
      <c r="AD11" s="32" t="e">
        <f>SUM(L11,R11,X11)/SUM(M11,S11,Y11)</f>
        <v>#DIV/0!</v>
      </c>
      <c r="AE11" s="32">
        <f>MAX(N11,T11,Z11)</f>
        <v>0</v>
      </c>
      <c r="AF11" s="36">
        <f>MAX(O11,U11,AA11)</f>
        <v>0</v>
      </c>
      <c r="AG11" s="2" t="s">
        <v>32</v>
      </c>
    </row>
    <row r="12" spans="1:33" x14ac:dyDescent="0.3">
      <c r="A12" s="18"/>
      <c r="B12" s="19" t="s">
        <v>49</v>
      </c>
      <c r="C12" s="44" t="s">
        <v>50</v>
      </c>
      <c r="D12" s="44" t="s">
        <v>51</v>
      </c>
      <c r="E12" s="19" t="s">
        <v>30</v>
      </c>
      <c r="F12" s="22">
        <f>VLOOKUP(B12,NomLicenceClub,2,FALSE)</f>
        <v>13399</v>
      </c>
      <c r="G12" s="20" t="s">
        <v>31</v>
      </c>
      <c r="H12" s="44">
        <v>1</v>
      </c>
      <c r="I12" s="23">
        <v>2022</v>
      </c>
      <c r="J12" s="24">
        <v>6.07</v>
      </c>
      <c r="K12" s="25"/>
      <c r="L12" s="25"/>
      <c r="M12" s="25"/>
      <c r="N12" s="26"/>
      <c r="O12" s="27"/>
      <c r="P12" s="28" t="e">
        <f>L12/M12</f>
        <v>#DIV/0!</v>
      </c>
      <c r="Q12" s="45"/>
      <c r="R12" s="45"/>
      <c r="S12" s="45"/>
      <c r="T12" s="45"/>
      <c r="U12" s="45"/>
      <c r="V12" s="32" t="e">
        <f>R12/S12</f>
        <v>#DIV/0!</v>
      </c>
      <c r="W12" s="41"/>
      <c r="X12" s="34"/>
      <c r="Y12" s="34"/>
      <c r="Z12" s="34"/>
      <c r="AA12" s="34"/>
      <c r="AB12" s="34" t="e">
        <f>X12/Y12</f>
        <v>#DIV/0!</v>
      </c>
      <c r="AC12" s="35">
        <f>IF(COUNTA(K12,Q12,W12)&lt;3,SUM(K12,Q12,W12),(SUM(K12,Q12,W12)-MIN(K12,Q12,W12)))</f>
        <v>0</v>
      </c>
      <c r="AD12" s="32" t="e">
        <f>SUM(L12,R12,X12)/SUM(M12,S12,Y12)</f>
        <v>#DIV/0!</v>
      </c>
      <c r="AE12" s="32">
        <f>MAX(N12,T12,Z12)</f>
        <v>0</v>
      </c>
      <c r="AF12" s="36">
        <f>MAX(O12,U12,AA12)</f>
        <v>0</v>
      </c>
      <c r="AG12" s="2" t="s">
        <v>32</v>
      </c>
    </row>
    <row r="13" spans="1:33" x14ac:dyDescent="0.3">
      <c r="A13" s="18"/>
      <c r="B13" s="21" t="s">
        <v>52</v>
      </c>
      <c r="C13" s="20" t="s">
        <v>53</v>
      </c>
      <c r="D13" s="20" t="s">
        <v>54</v>
      </c>
      <c r="E13" s="21" t="s">
        <v>36</v>
      </c>
      <c r="F13" s="22">
        <f>VLOOKUP(B13,NomLicenceClub,2,FALSE)</f>
        <v>110992</v>
      </c>
      <c r="G13" s="20" t="s">
        <v>31</v>
      </c>
      <c r="H13" s="22">
        <v>1</v>
      </c>
      <c r="I13" s="23">
        <v>2022</v>
      </c>
      <c r="J13" s="24">
        <v>3.59</v>
      </c>
      <c r="K13" s="25"/>
      <c r="L13" s="25"/>
      <c r="M13" s="25"/>
      <c r="N13" s="26"/>
      <c r="O13" s="27"/>
      <c r="P13" s="28" t="e">
        <f>L13/M13</f>
        <v>#DIV/0!</v>
      </c>
      <c r="Q13" s="40"/>
      <c r="R13" s="40"/>
      <c r="S13" s="40"/>
      <c r="T13" s="40"/>
      <c r="U13" s="40"/>
      <c r="V13" s="32" t="e">
        <f>R13/S13</f>
        <v>#DIV/0!</v>
      </c>
      <c r="W13" s="41"/>
      <c r="X13" s="34"/>
      <c r="Y13" s="34"/>
      <c r="Z13" s="34"/>
      <c r="AA13" s="34"/>
      <c r="AB13" s="34" t="e">
        <f>X13/Y13</f>
        <v>#DIV/0!</v>
      </c>
      <c r="AC13" s="35">
        <f>IF(COUNTA(K13,Q13,W13)&lt;3,SUM(K13,Q13,W13),(SUM(K13,Q13,W13)-MIN(K13,Q13,W13)))</f>
        <v>0</v>
      </c>
      <c r="AD13" s="32" t="e">
        <f>SUM(L13,R13,X13)/SUM(M13,S13,Y13)</f>
        <v>#DIV/0!</v>
      </c>
      <c r="AE13" s="32">
        <f>MAX(N13,T13,Z13)</f>
        <v>0</v>
      </c>
      <c r="AF13" s="36">
        <f>MAX(O13,U13,AA13)</f>
        <v>0</v>
      </c>
    </row>
    <row r="14" spans="1:33" x14ac:dyDescent="0.3">
      <c r="A14" s="18"/>
      <c r="B14" s="21" t="s">
        <v>55</v>
      </c>
      <c r="C14" s="20" t="s">
        <v>56</v>
      </c>
      <c r="D14" s="20" t="s">
        <v>57</v>
      </c>
      <c r="E14" s="19" t="s">
        <v>36</v>
      </c>
      <c r="F14" s="22">
        <f>VLOOKUP(B14,NomLicenceClub,2,FALSE)</f>
        <v>13325</v>
      </c>
      <c r="G14" s="20" t="s">
        <v>31</v>
      </c>
      <c r="H14" s="22">
        <v>1</v>
      </c>
      <c r="I14" s="23">
        <v>2020</v>
      </c>
      <c r="J14" s="24">
        <v>4.34</v>
      </c>
      <c r="K14" s="46"/>
      <c r="L14" s="46"/>
      <c r="M14" s="46"/>
      <c r="N14" s="47"/>
      <c r="O14" s="48"/>
      <c r="P14" s="28" t="e">
        <f>L14/M14</f>
        <v>#DIV/0!</v>
      </c>
      <c r="Q14" s="25"/>
      <c r="R14" s="25"/>
      <c r="S14" s="25"/>
      <c r="T14" s="33"/>
      <c r="U14" s="27"/>
      <c r="V14" s="32" t="e">
        <f>R14/S14</f>
        <v>#DIV/0!</v>
      </c>
      <c r="W14" s="25"/>
      <c r="X14" s="25"/>
      <c r="Y14" s="25"/>
      <c r="Z14" s="33"/>
      <c r="AA14" s="27"/>
      <c r="AB14" s="34" t="e">
        <f>X14/Y14</f>
        <v>#DIV/0!</v>
      </c>
      <c r="AC14" s="35">
        <f>IF(COUNTA(K14,Q14,W14)&lt;3,SUM(K14,Q14,W14),(SUM(K14,Q14,W14)-MIN(K14,Q14,W14)))</f>
        <v>0</v>
      </c>
      <c r="AD14" s="32" t="e">
        <f>SUM(L14,R14,X14)/SUM(M14,S14,Y14)</f>
        <v>#DIV/0!</v>
      </c>
      <c r="AE14" s="32">
        <f>MAX(N14,T14,Z14)</f>
        <v>0</v>
      </c>
      <c r="AF14" s="36">
        <f>MAX(O14,U14,AA14)</f>
        <v>0</v>
      </c>
    </row>
    <row r="15" spans="1:33" x14ac:dyDescent="0.3">
      <c r="A15" s="18"/>
      <c r="B15" s="19" t="s">
        <v>58</v>
      </c>
      <c r="C15" s="20"/>
      <c r="D15" s="20"/>
      <c r="E15" s="21"/>
      <c r="F15" s="22"/>
      <c r="G15" s="20"/>
      <c r="H15" s="22"/>
      <c r="I15" s="23"/>
      <c r="J15" s="24"/>
      <c r="K15" s="25"/>
      <c r="L15" s="25"/>
      <c r="M15" s="25"/>
      <c r="N15" s="26"/>
      <c r="O15" s="27"/>
      <c r="P15" s="28" t="e">
        <f t="shared" ref="P15:P37" si="0">L15/M15</f>
        <v>#DIV/0!</v>
      </c>
      <c r="Q15" s="25"/>
      <c r="R15" s="25"/>
      <c r="S15" s="25"/>
      <c r="T15" s="33"/>
      <c r="U15" s="27"/>
      <c r="V15" s="32" t="e">
        <f t="shared" ref="V15:V37" si="1">R15/S15</f>
        <v>#DIV/0!</v>
      </c>
      <c r="W15" s="25"/>
      <c r="X15" s="25"/>
      <c r="Y15" s="25"/>
      <c r="Z15" s="33"/>
      <c r="AA15" s="27"/>
      <c r="AB15" s="34" t="e">
        <f t="shared" ref="AB15:AB37" si="2">X15/Y15</f>
        <v>#DIV/0!</v>
      </c>
      <c r="AC15" s="35">
        <f t="shared" ref="AC15:AC37" si="3">IF(COUNTA(K15,Q15,W15)&lt;3,SUM(K15,Q15,W15),(SUM(K15,Q15,W15)-MIN(K15,Q15,W15)))</f>
        <v>0</v>
      </c>
      <c r="AD15" s="32" t="e">
        <f t="shared" ref="AD15:AD37" si="4">SUM(L15,R15,X15)/SUM(M15,S15,Y15)</f>
        <v>#DIV/0!</v>
      </c>
      <c r="AE15" s="32">
        <f t="shared" ref="AE15:AF30" si="5">MAX(N15,T15,Z15)</f>
        <v>0</v>
      </c>
      <c r="AF15" s="36">
        <f t="shared" si="5"/>
        <v>0</v>
      </c>
    </row>
    <row r="16" spans="1:33" hidden="1" x14ac:dyDescent="0.3">
      <c r="A16" s="18"/>
      <c r="B16" s="19" t="s">
        <v>59</v>
      </c>
      <c r="C16" s="20" t="s">
        <v>60</v>
      </c>
      <c r="D16" s="20" t="s">
        <v>61</v>
      </c>
      <c r="E16" s="21" t="s">
        <v>36</v>
      </c>
      <c r="F16" s="22">
        <f t="shared" ref="F16:F31" si="6">VLOOKUP(B16,NomLicenceClub,2,FALSE)</f>
        <v>13010</v>
      </c>
      <c r="G16" s="20" t="s">
        <v>31</v>
      </c>
      <c r="H16" s="22">
        <v>0</v>
      </c>
      <c r="I16" s="23">
        <v>2020</v>
      </c>
      <c r="J16" s="24">
        <v>2.81</v>
      </c>
      <c r="K16" s="49"/>
      <c r="L16" s="49"/>
      <c r="M16" s="49"/>
      <c r="N16" s="33"/>
      <c r="O16" s="49"/>
      <c r="P16" s="28" t="e">
        <f t="shared" si="0"/>
        <v>#DIV/0!</v>
      </c>
      <c r="Q16" s="50"/>
      <c r="R16" s="51"/>
      <c r="S16" s="50"/>
      <c r="T16" s="50"/>
      <c r="U16" s="50"/>
      <c r="V16" s="32" t="e">
        <f t="shared" si="1"/>
        <v>#DIV/0!</v>
      </c>
      <c r="W16" s="52"/>
      <c r="X16" s="52"/>
      <c r="Y16" s="52"/>
      <c r="Z16" s="52"/>
      <c r="AA16" s="52"/>
      <c r="AB16" s="34" t="e">
        <f t="shared" si="2"/>
        <v>#DIV/0!</v>
      </c>
      <c r="AC16" s="35">
        <f t="shared" si="3"/>
        <v>0</v>
      </c>
      <c r="AD16" s="32" t="e">
        <f t="shared" si="4"/>
        <v>#DIV/0!</v>
      </c>
      <c r="AE16" s="32">
        <f t="shared" si="5"/>
        <v>0</v>
      </c>
      <c r="AF16" s="36">
        <f t="shared" si="5"/>
        <v>0</v>
      </c>
    </row>
    <row r="17" spans="1:32" hidden="1" x14ac:dyDescent="0.3">
      <c r="A17" s="18"/>
      <c r="B17" s="19" t="s">
        <v>62</v>
      </c>
      <c r="C17" s="20" t="s">
        <v>63</v>
      </c>
      <c r="D17" s="20" t="s">
        <v>64</v>
      </c>
      <c r="E17" s="19" t="s">
        <v>40</v>
      </c>
      <c r="F17" s="22">
        <f t="shared" si="6"/>
        <v>159467</v>
      </c>
      <c r="G17" s="20" t="s">
        <v>31</v>
      </c>
      <c r="H17" s="22">
        <v>0</v>
      </c>
      <c r="I17" s="23">
        <v>2020</v>
      </c>
      <c r="J17" s="24">
        <v>2.5499999999999998</v>
      </c>
      <c r="K17" s="53"/>
      <c r="L17" s="53"/>
      <c r="M17" s="53"/>
      <c r="N17" s="33"/>
      <c r="O17" s="53"/>
      <c r="P17" s="28" t="e">
        <f t="shared" si="0"/>
        <v>#DIV/0!</v>
      </c>
      <c r="Q17" s="45"/>
      <c r="R17" s="45"/>
      <c r="S17" s="45"/>
      <c r="T17" s="45"/>
      <c r="U17" s="45"/>
      <c r="V17" s="32" t="e">
        <f t="shared" si="1"/>
        <v>#DIV/0!</v>
      </c>
      <c r="W17" s="41"/>
      <c r="X17" s="34"/>
      <c r="Y17" s="34"/>
      <c r="Z17" s="34"/>
      <c r="AA17" s="34"/>
      <c r="AB17" s="34" t="e">
        <f t="shared" si="2"/>
        <v>#DIV/0!</v>
      </c>
      <c r="AC17" s="35">
        <f t="shared" si="3"/>
        <v>0</v>
      </c>
      <c r="AD17" s="32" t="e">
        <f t="shared" si="4"/>
        <v>#DIV/0!</v>
      </c>
      <c r="AE17" s="32">
        <f t="shared" si="5"/>
        <v>0</v>
      </c>
      <c r="AF17" s="36">
        <f t="shared" si="5"/>
        <v>0</v>
      </c>
    </row>
    <row r="18" spans="1:32" hidden="1" x14ac:dyDescent="0.3">
      <c r="A18" s="18"/>
      <c r="B18" s="19" t="s">
        <v>65</v>
      </c>
      <c r="C18" s="54" t="s">
        <v>66</v>
      </c>
      <c r="D18" s="54" t="s">
        <v>39</v>
      </c>
      <c r="E18" s="19" t="s">
        <v>40</v>
      </c>
      <c r="F18" s="22">
        <f t="shared" si="6"/>
        <v>13758</v>
      </c>
      <c r="G18" s="20" t="s">
        <v>31</v>
      </c>
      <c r="H18" s="55">
        <v>1</v>
      </c>
      <c r="I18" s="23">
        <v>2018</v>
      </c>
      <c r="J18" s="24">
        <v>4.45</v>
      </c>
      <c r="K18" s="25"/>
      <c r="L18" s="25"/>
      <c r="M18" s="25"/>
      <c r="N18" s="33"/>
      <c r="O18" s="27"/>
      <c r="P18" s="28" t="e">
        <f t="shared" si="0"/>
        <v>#DIV/0!</v>
      </c>
      <c r="Q18" s="56"/>
      <c r="R18" s="56"/>
      <c r="S18" s="56"/>
      <c r="T18" s="57"/>
      <c r="U18" s="58"/>
      <c r="V18" s="32" t="e">
        <f t="shared" si="1"/>
        <v>#DIV/0!</v>
      </c>
      <c r="W18" s="59"/>
      <c r="X18" s="60"/>
      <c r="Y18" s="60"/>
      <c r="Z18" s="60"/>
      <c r="AA18" s="60"/>
      <c r="AB18" s="34" t="e">
        <f t="shared" si="2"/>
        <v>#DIV/0!</v>
      </c>
      <c r="AC18" s="35">
        <f t="shared" si="3"/>
        <v>0</v>
      </c>
      <c r="AD18" s="32" t="e">
        <f t="shared" si="4"/>
        <v>#DIV/0!</v>
      </c>
      <c r="AE18" s="32">
        <f t="shared" si="5"/>
        <v>0</v>
      </c>
      <c r="AF18" s="36">
        <f t="shared" si="5"/>
        <v>0</v>
      </c>
    </row>
    <row r="19" spans="1:32" hidden="1" x14ac:dyDescent="0.3">
      <c r="A19" s="18"/>
      <c r="B19" s="19"/>
      <c r="C19" s="20"/>
      <c r="D19" s="20"/>
      <c r="E19" s="19"/>
      <c r="F19" s="22" t="e">
        <f t="shared" si="6"/>
        <v>#N/A</v>
      </c>
      <c r="G19" s="20"/>
      <c r="H19" s="22"/>
      <c r="I19" s="61"/>
      <c r="J19" s="24"/>
      <c r="K19" s="25"/>
      <c r="L19" s="25"/>
      <c r="M19" s="25"/>
      <c r="N19" s="33"/>
      <c r="O19" s="27"/>
      <c r="P19" s="28" t="e">
        <f t="shared" si="0"/>
        <v>#DIV/0!</v>
      </c>
      <c r="Q19" s="25"/>
      <c r="R19" s="25"/>
      <c r="S19" s="25"/>
      <c r="T19" s="33"/>
      <c r="U19" s="27"/>
      <c r="V19" s="32" t="e">
        <f t="shared" si="1"/>
        <v>#DIV/0!</v>
      </c>
      <c r="W19" s="25"/>
      <c r="X19" s="25"/>
      <c r="Y19" s="25"/>
      <c r="Z19" s="33"/>
      <c r="AA19" s="27"/>
      <c r="AB19" s="34" t="e">
        <f t="shared" si="2"/>
        <v>#DIV/0!</v>
      </c>
      <c r="AC19" s="35">
        <f t="shared" si="3"/>
        <v>0</v>
      </c>
      <c r="AD19" s="32" t="e">
        <f t="shared" si="4"/>
        <v>#DIV/0!</v>
      </c>
      <c r="AE19" s="32">
        <f t="shared" si="5"/>
        <v>0</v>
      </c>
      <c r="AF19" s="36">
        <f t="shared" si="5"/>
        <v>0</v>
      </c>
    </row>
    <row r="20" spans="1:32" hidden="1" x14ac:dyDescent="0.3">
      <c r="A20" s="18"/>
      <c r="B20" s="62"/>
      <c r="C20" s="20"/>
      <c r="D20" s="20"/>
      <c r="E20" s="19"/>
      <c r="F20" s="22" t="e">
        <f t="shared" si="6"/>
        <v>#N/A</v>
      </c>
      <c r="G20" s="20"/>
      <c r="H20" s="22"/>
      <c r="I20" s="61"/>
      <c r="J20" s="24"/>
      <c r="K20" s="25"/>
      <c r="L20" s="25"/>
      <c r="M20" s="25"/>
      <c r="N20" s="33"/>
      <c r="O20" s="27"/>
      <c r="P20" s="28" t="e">
        <f t="shared" si="0"/>
        <v>#DIV/0!</v>
      </c>
      <c r="Q20" s="40"/>
      <c r="R20" s="40"/>
      <c r="S20" s="40"/>
      <c r="T20" s="40"/>
      <c r="U20" s="40"/>
      <c r="V20" s="32" t="e">
        <f t="shared" si="1"/>
        <v>#DIV/0!</v>
      </c>
      <c r="W20" s="41"/>
      <c r="X20" s="34"/>
      <c r="Y20" s="34"/>
      <c r="Z20" s="34"/>
      <c r="AA20" s="34"/>
      <c r="AB20" s="34" t="e">
        <f t="shared" si="2"/>
        <v>#DIV/0!</v>
      </c>
      <c r="AC20" s="35">
        <f t="shared" si="3"/>
        <v>0</v>
      </c>
      <c r="AD20" s="32" t="e">
        <f t="shared" si="4"/>
        <v>#DIV/0!</v>
      </c>
      <c r="AE20" s="32">
        <f t="shared" si="5"/>
        <v>0</v>
      </c>
      <c r="AF20" s="36">
        <f t="shared" si="5"/>
        <v>0</v>
      </c>
    </row>
    <row r="21" spans="1:32" hidden="1" x14ac:dyDescent="0.3">
      <c r="A21" s="18"/>
      <c r="B21" s="19"/>
      <c r="C21" s="20"/>
      <c r="D21" s="20"/>
      <c r="E21" s="21"/>
      <c r="F21" s="22" t="e">
        <f t="shared" si="6"/>
        <v>#N/A</v>
      </c>
      <c r="G21" s="20"/>
      <c r="H21" s="22"/>
      <c r="I21" s="61"/>
      <c r="J21" s="24"/>
      <c r="K21" s="25"/>
      <c r="L21" s="25"/>
      <c r="M21" s="25"/>
      <c r="N21" s="33"/>
      <c r="O21" s="27"/>
      <c r="P21" s="28" t="e">
        <f t="shared" si="0"/>
        <v>#DIV/0!</v>
      </c>
      <c r="Q21" s="40"/>
      <c r="R21" s="40"/>
      <c r="S21" s="40"/>
      <c r="T21" s="40"/>
      <c r="U21" s="40"/>
      <c r="V21" s="32" t="e">
        <f t="shared" si="1"/>
        <v>#DIV/0!</v>
      </c>
      <c r="W21" s="41"/>
      <c r="X21" s="34"/>
      <c r="Y21" s="34"/>
      <c r="Z21" s="34"/>
      <c r="AA21" s="34"/>
      <c r="AB21" s="34" t="e">
        <f t="shared" si="2"/>
        <v>#DIV/0!</v>
      </c>
      <c r="AC21" s="35">
        <f t="shared" si="3"/>
        <v>0</v>
      </c>
      <c r="AD21" s="32" t="e">
        <f t="shared" si="4"/>
        <v>#DIV/0!</v>
      </c>
      <c r="AE21" s="32">
        <f t="shared" si="5"/>
        <v>0</v>
      </c>
      <c r="AF21" s="36">
        <f t="shared" si="5"/>
        <v>0</v>
      </c>
    </row>
    <row r="22" spans="1:32" hidden="1" x14ac:dyDescent="0.3">
      <c r="A22" s="18"/>
      <c r="B22" s="21"/>
      <c r="C22" s="20"/>
      <c r="D22" s="20"/>
      <c r="E22" s="21"/>
      <c r="F22" s="22" t="e">
        <f t="shared" si="6"/>
        <v>#N/A</v>
      </c>
      <c r="G22" s="20"/>
      <c r="H22" s="22"/>
      <c r="I22" s="61"/>
      <c r="J22" s="24"/>
      <c r="K22" s="25"/>
      <c r="L22" s="25"/>
      <c r="M22" s="25"/>
      <c r="N22" s="33"/>
      <c r="O22" s="27"/>
      <c r="P22" s="28" t="e">
        <f t="shared" si="0"/>
        <v>#DIV/0!</v>
      </c>
      <c r="Q22" s="40"/>
      <c r="R22" s="40"/>
      <c r="S22" s="40"/>
      <c r="T22" s="40"/>
      <c r="U22" s="40"/>
      <c r="V22" s="32" t="e">
        <f t="shared" si="1"/>
        <v>#DIV/0!</v>
      </c>
      <c r="W22" s="41"/>
      <c r="X22" s="34"/>
      <c r="Y22" s="34"/>
      <c r="Z22" s="34"/>
      <c r="AA22" s="34"/>
      <c r="AB22" s="34" t="e">
        <f t="shared" si="2"/>
        <v>#DIV/0!</v>
      </c>
      <c r="AC22" s="35">
        <f t="shared" si="3"/>
        <v>0</v>
      </c>
      <c r="AD22" s="32" t="e">
        <f t="shared" si="4"/>
        <v>#DIV/0!</v>
      </c>
      <c r="AE22" s="32">
        <f t="shared" si="5"/>
        <v>0</v>
      </c>
      <c r="AF22" s="36">
        <f t="shared" si="5"/>
        <v>0</v>
      </c>
    </row>
    <row r="23" spans="1:32" hidden="1" x14ac:dyDescent="0.3">
      <c r="A23" s="18"/>
      <c r="B23" s="19"/>
      <c r="C23" s="20"/>
      <c r="D23" s="20"/>
      <c r="E23" s="19"/>
      <c r="F23" s="22" t="e">
        <f t="shared" ref="F23:F37" si="7">VLOOKUP(B23,NomLicenceClub,2,FALSE)</f>
        <v>#N/A</v>
      </c>
      <c r="G23" s="20"/>
      <c r="H23" s="22"/>
      <c r="I23" s="61"/>
      <c r="J23" s="24"/>
      <c r="K23" s="25"/>
      <c r="L23" s="25"/>
      <c r="M23" s="25"/>
      <c r="N23" s="33"/>
      <c r="O23" s="27"/>
      <c r="P23" s="28" t="e">
        <f t="shared" si="0"/>
        <v>#DIV/0!</v>
      </c>
      <c r="Q23" s="40"/>
      <c r="R23" s="40"/>
      <c r="S23" s="40"/>
      <c r="T23" s="40"/>
      <c r="U23" s="40"/>
      <c r="V23" s="32" t="e">
        <f t="shared" si="1"/>
        <v>#DIV/0!</v>
      </c>
      <c r="W23" s="41"/>
      <c r="X23" s="34"/>
      <c r="Y23" s="34"/>
      <c r="Z23" s="34"/>
      <c r="AA23" s="34"/>
      <c r="AB23" s="34" t="e">
        <f t="shared" si="2"/>
        <v>#DIV/0!</v>
      </c>
      <c r="AC23" s="35">
        <f t="shared" si="3"/>
        <v>0</v>
      </c>
      <c r="AD23" s="32" t="e">
        <f t="shared" si="4"/>
        <v>#DIV/0!</v>
      </c>
      <c r="AE23" s="32">
        <f t="shared" si="5"/>
        <v>0</v>
      </c>
      <c r="AF23" s="36">
        <f t="shared" si="5"/>
        <v>0</v>
      </c>
    </row>
    <row r="24" spans="1:32" hidden="1" x14ac:dyDescent="0.3">
      <c r="A24" s="18"/>
      <c r="B24" s="19"/>
      <c r="C24" s="20"/>
      <c r="D24" s="20"/>
      <c r="E24" s="19"/>
      <c r="F24" s="22" t="e">
        <f t="shared" si="7"/>
        <v>#N/A</v>
      </c>
      <c r="G24" s="20"/>
      <c r="H24" s="22"/>
      <c r="I24" s="61"/>
      <c r="J24" s="24"/>
      <c r="K24" s="25"/>
      <c r="L24" s="25"/>
      <c r="M24" s="25"/>
      <c r="N24" s="33"/>
      <c r="O24" s="27"/>
      <c r="P24" s="28" t="e">
        <f t="shared" si="0"/>
        <v>#DIV/0!</v>
      </c>
      <c r="Q24" s="40"/>
      <c r="R24" s="40"/>
      <c r="S24" s="40"/>
      <c r="T24" s="40"/>
      <c r="U24" s="40"/>
      <c r="V24" s="32" t="e">
        <f t="shared" si="1"/>
        <v>#DIV/0!</v>
      </c>
      <c r="W24" s="41"/>
      <c r="X24" s="34"/>
      <c r="Y24" s="34"/>
      <c r="Z24" s="34"/>
      <c r="AA24" s="34"/>
      <c r="AB24" s="34" t="e">
        <f t="shared" si="2"/>
        <v>#DIV/0!</v>
      </c>
      <c r="AC24" s="35">
        <f t="shared" si="3"/>
        <v>0</v>
      </c>
      <c r="AD24" s="32" t="e">
        <f t="shared" si="4"/>
        <v>#DIV/0!</v>
      </c>
      <c r="AE24" s="32">
        <f t="shared" si="5"/>
        <v>0</v>
      </c>
      <c r="AF24" s="36">
        <f t="shared" si="5"/>
        <v>0</v>
      </c>
    </row>
    <row r="25" spans="1:32" hidden="1" x14ac:dyDescent="0.3">
      <c r="A25" s="18"/>
      <c r="B25" s="19"/>
      <c r="C25" s="20"/>
      <c r="D25" s="20"/>
      <c r="E25" s="19"/>
      <c r="F25" s="22" t="e">
        <f t="shared" si="7"/>
        <v>#N/A</v>
      </c>
      <c r="G25" s="20"/>
      <c r="H25" s="22"/>
      <c r="I25" s="61"/>
      <c r="J25" s="24"/>
      <c r="K25" s="25"/>
      <c r="L25" s="25"/>
      <c r="M25" s="25"/>
      <c r="N25" s="33"/>
      <c r="O25" s="27"/>
      <c r="P25" s="28" t="e">
        <f t="shared" si="0"/>
        <v>#DIV/0!</v>
      </c>
      <c r="Q25" s="40"/>
      <c r="R25" s="40"/>
      <c r="S25" s="40"/>
      <c r="T25" s="40"/>
      <c r="U25" s="40"/>
      <c r="V25" s="32" t="e">
        <f t="shared" si="1"/>
        <v>#DIV/0!</v>
      </c>
      <c r="W25" s="41"/>
      <c r="X25" s="34"/>
      <c r="Y25" s="34"/>
      <c r="Z25" s="34"/>
      <c r="AA25" s="34"/>
      <c r="AB25" s="34" t="e">
        <f t="shared" si="2"/>
        <v>#DIV/0!</v>
      </c>
      <c r="AC25" s="35">
        <f t="shared" si="3"/>
        <v>0</v>
      </c>
      <c r="AD25" s="32" t="e">
        <f t="shared" si="4"/>
        <v>#DIV/0!</v>
      </c>
      <c r="AE25" s="32">
        <f t="shared" si="5"/>
        <v>0</v>
      </c>
      <c r="AF25" s="36">
        <f t="shared" si="5"/>
        <v>0</v>
      </c>
    </row>
    <row r="26" spans="1:32" hidden="1" x14ac:dyDescent="0.3">
      <c r="A26" s="18"/>
      <c r="B26" s="19"/>
      <c r="C26" s="20"/>
      <c r="D26" s="20"/>
      <c r="E26" s="19"/>
      <c r="F26" s="22" t="e">
        <f t="shared" si="7"/>
        <v>#N/A</v>
      </c>
      <c r="G26" s="20"/>
      <c r="H26" s="22"/>
      <c r="I26" s="61"/>
      <c r="J26" s="24"/>
      <c r="K26" s="25"/>
      <c r="L26" s="25"/>
      <c r="M26" s="25"/>
      <c r="N26" s="33"/>
      <c r="O26" s="27"/>
      <c r="P26" s="28" t="e">
        <f t="shared" si="0"/>
        <v>#DIV/0!</v>
      </c>
      <c r="Q26" s="40"/>
      <c r="R26" s="40"/>
      <c r="S26" s="40"/>
      <c r="T26" s="40"/>
      <c r="U26" s="40"/>
      <c r="V26" s="32" t="e">
        <f t="shared" si="1"/>
        <v>#DIV/0!</v>
      </c>
      <c r="W26" s="41"/>
      <c r="X26" s="34"/>
      <c r="Y26" s="34"/>
      <c r="Z26" s="34"/>
      <c r="AA26" s="34"/>
      <c r="AB26" s="34" t="e">
        <f t="shared" si="2"/>
        <v>#DIV/0!</v>
      </c>
      <c r="AC26" s="35">
        <f t="shared" si="3"/>
        <v>0</v>
      </c>
      <c r="AD26" s="32" t="e">
        <f t="shared" si="4"/>
        <v>#DIV/0!</v>
      </c>
      <c r="AE26" s="32">
        <f t="shared" si="5"/>
        <v>0</v>
      </c>
      <c r="AF26" s="36">
        <f t="shared" si="5"/>
        <v>0</v>
      </c>
    </row>
    <row r="27" spans="1:32" hidden="1" x14ac:dyDescent="0.3">
      <c r="A27" s="18"/>
      <c r="B27" s="19"/>
      <c r="C27" s="20"/>
      <c r="D27" s="20"/>
      <c r="E27" s="19"/>
      <c r="F27" s="22" t="e">
        <f t="shared" si="7"/>
        <v>#N/A</v>
      </c>
      <c r="G27" s="20"/>
      <c r="H27" s="22"/>
      <c r="I27" s="61"/>
      <c r="J27" s="24"/>
      <c r="K27" s="25"/>
      <c r="L27" s="25"/>
      <c r="M27" s="25"/>
      <c r="N27" s="33"/>
      <c r="O27" s="27"/>
      <c r="P27" s="28" t="e">
        <f t="shared" si="0"/>
        <v>#DIV/0!</v>
      </c>
      <c r="Q27" s="40"/>
      <c r="R27" s="40"/>
      <c r="S27" s="40"/>
      <c r="T27" s="40"/>
      <c r="U27" s="40"/>
      <c r="V27" s="32" t="e">
        <f t="shared" si="1"/>
        <v>#DIV/0!</v>
      </c>
      <c r="W27" s="41"/>
      <c r="X27" s="34"/>
      <c r="Y27" s="34"/>
      <c r="Z27" s="34"/>
      <c r="AA27" s="34"/>
      <c r="AB27" s="34" t="e">
        <f t="shared" si="2"/>
        <v>#DIV/0!</v>
      </c>
      <c r="AC27" s="35">
        <f t="shared" si="3"/>
        <v>0</v>
      </c>
      <c r="AD27" s="32" t="e">
        <f t="shared" si="4"/>
        <v>#DIV/0!</v>
      </c>
      <c r="AE27" s="32">
        <f t="shared" si="5"/>
        <v>0</v>
      </c>
      <c r="AF27" s="36">
        <f t="shared" si="5"/>
        <v>0</v>
      </c>
    </row>
    <row r="28" spans="1:32" hidden="1" x14ac:dyDescent="0.3">
      <c r="A28" s="18"/>
      <c r="B28" s="19"/>
      <c r="C28" s="20"/>
      <c r="D28" s="20"/>
      <c r="E28" s="19"/>
      <c r="F28" s="22" t="e">
        <f t="shared" si="7"/>
        <v>#N/A</v>
      </c>
      <c r="G28" s="20"/>
      <c r="H28" s="22"/>
      <c r="I28" s="61"/>
      <c r="J28" s="24"/>
      <c r="K28" s="25"/>
      <c r="L28" s="25"/>
      <c r="M28" s="25"/>
      <c r="N28" s="33"/>
      <c r="O28" s="27"/>
      <c r="P28" s="28" t="e">
        <f t="shared" si="0"/>
        <v>#DIV/0!</v>
      </c>
      <c r="Q28" s="40"/>
      <c r="R28" s="40"/>
      <c r="S28" s="40"/>
      <c r="T28" s="40"/>
      <c r="U28" s="40"/>
      <c r="V28" s="32" t="e">
        <f t="shared" si="1"/>
        <v>#DIV/0!</v>
      </c>
      <c r="W28" s="41"/>
      <c r="X28" s="34"/>
      <c r="Y28" s="34"/>
      <c r="Z28" s="34"/>
      <c r="AA28" s="34"/>
      <c r="AB28" s="34" t="e">
        <f t="shared" si="2"/>
        <v>#DIV/0!</v>
      </c>
      <c r="AC28" s="35">
        <f t="shared" si="3"/>
        <v>0</v>
      </c>
      <c r="AD28" s="32" t="e">
        <f t="shared" si="4"/>
        <v>#DIV/0!</v>
      </c>
      <c r="AE28" s="32">
        <f t="shared" si="5"/>
        <v>0</v>
      </c>
      <c r="AF28" s="36">
        <f t="shared" si="5"/>
        <v>0</v>
      </c>
    </row>
    <row r="29" spans="1:32" hidden="1" x14ac:dyDescent="0.3">
      <c r="A29" s="18"/>
      <c r="B29" s="19"/>
      <c r="C29" s="20"/>
      <c r="D29" s="20"/>
      <c r="E29" s="19"/>
      <c r="F29" s="22" t="e">
        <f t="shared" si="7"/>
        <v>#N/A</v>
      </c>
      <c r="G29" s="20"/>
      <c r="H29" s="22"/>
      <c r="I29" s="61"/>
      <c r="J29" s="24"/>
      <c r="K29" s="25"/>
      <c r="L29" s="25"/>
      <c r="M29" s="25"/>
      <c r="N29" s="33"/>
      <c r="O29" s="27"/>
      <c r="P29" s="28" t="e">
        <f t="shared" si="0"/>
        <v>#DIV/0!</v>
      </c>
      <c r="Q29" s="40"/>
      <c r="R29" s="40"/>
      <c r="S29" s="40"/>
      <c r="T29" s="40"/>
      <c r="U29" s="40"/>
      <c r="V29" s="32" t="e">
        <f t="shared" si="1"/>
        <v>#DIV/0!</v>
      </c>
      <c r="W29" s="41"/>
      <c r="X29" s="34"/>
      <c r="Y29" s="34"/>
      <c r="Z29" s="34"/>
      <c r="AA29" s="34"/>
      <c r="AB29" s="34" t="e">
        <f t="shared" si="2"/>
        <v>#DIV/0!</v>
      </c>
      <c r="AC29" s="35">
        <f t="shared" si="3"/>
        <v>0</v>
      </c>
      <c r="AD29" s="32" t="e">
        <f t="shared" si="4"/>
        <v>#DIV/0!</v>
      </c>
      <c r="AE29" s="32">
        <f t="shared" si="5"/>
        <v>0</v>
      </c>
      <c r="AF29" s="36">
        <f t="shared" si="5"/>
        <v>0</v>
      </c>
    </row>
    <row r="30" spans="1:32" hidden="1" x14ac:dyDescent="0.3">
      <c r="A30" s="18"/>
      <c r="B30" s="19"/>
      <c r="C30" s="20"/>
      <c r="D30" s="20"/>
      <c r="E30" s="19"/>
      <c r="F30" s="22" t="e">
        <f t="shared" si="7"/>
        <v>#N/A</v>
      </c>
      <c r="G30" s="20"/>
      <c r="H30" s="22"/>
      <c r="I30" s="61"/>
      <c r="J30" s="24"/>
      <c r="K30" s="25"/>
      <c r="L30" s="25"/>
      <c r="M30" s="25"/>
      <c r="N30" s="33"/>
      <c r="O30" s="27"/>
      <c r="P30" s="28" t="e">
        <f t="shared" si="0"/>
        <v>#DIV/0!</v>
      </c>
      <c r="Q30" s="40"/>
      <c r="R30" s="40"/>
      <c r="S30" s="40"/>
      <c r="T30" s="40"/>
      <c r="U30" s="40"/>
      <c r="V30" s="32" t="e">
        <f t="shared" si="1"/>
        <v>#DIV/0!</v>
      </c>
      <c r="W30" s="41"/>
      <c r="X30" s="34"/>
      <c r="Y30" s="34"/>
      <c r="Z30" s="34"/>
      <c r="AA30" s="34"/>
      <c r="AB30" s="34" t="e">
        <f t="shared" si="2"/>
        <v>#DIV/0!</v>
      </c>
      <c r="AC30" s="35">
        <f t="shared" si="3"/>
        <v>0</v>
      </c>
      <c r="AD30" s="32" t="e">
        <f t="shared" si="4"/>
        <v>#DIV/0!</v>
      </c>
      <c r="AE30" s="32">
        <f t="shared" si="5"/>
        <v>0</v>
      </c>
      <c r="AF30" s="36">
        <f t="shared" si="5"/>
        <v>0</v>
      </c>
    </row>
    <row r="31" spans="1:32" hidden="1" x14ac:dyDescent="0.3">
      <c r="A31" s="18"/>
      <c r="B31" s="19"/>
      <c r="C31" s="20"/>
      <c r="D31" s="20"/>
      <c r="E31" s="19"/>
      <c r="F31" s="22" t="e">
        <f t="shared" si="7"/>
        <v>#N/A</v>
      </c>
      <c r="G31" s="20"/>
      <c r="H31" s="22"/>
      <c r="I31" s="61"/>
      <c r="J31" s="22"/>
      <c r="K31" s="25"/>
      <c r="L31" s="25"/>
      <c r="M31" s="25"/>
      <c r="N31" s="33"/>
      <c r="O31" s="27"/>
      <c r="P31" s="28" t="e">
        <f t="shared" si="0"/>
        <v>#DIV/0!</v>
      </c>
      <c r="Q31" s="40"/>
      <c r="R31" s="40"/>
      <c r="S31" s="40"/>
      <c r="T31" s="40"/>
      <c r="U31" s="40"/>
      <c r="V31" s="32" t="e">
        <f t="shared" si="1"/>
        <v>#DIV/0!</v>
      </c>
      <c r="W31" s="41"/>
      <c r="X31" s="34"/>
      <c r="Y31" s="34"/>
      <c r="Z31" s="34"/>
      <c r="AA31" s="34"/>
      <c r="AB31" s="34" t="e">
        <f t="shared" si="2"/>
        <v>#DIV/0!</v>
      </c>
      <c r="AC31" s="35">
        <f t="shared" si="3"/>
        <v>0</v>
      </c>
      <c r="AD31" s="32" t="e">
        <f t="shared" si="4"/>
        <v>#DIV/0!</v>
      </c>
      <c r="AE31" s="32">
        <f t="shared" ref="AE31:AF45" si="8">MAX(N31,T31,Z31)</f>
        <v>0</v>
      </c>
      <c r="AF31" s="36">
        <f t="shared" si="8"/>
        <v>0</v>
      </c>
    </row>
    <row r="32" spans="1:32" hidden="1" x14ac:dyDescent="0.3">
      <c r="A32" s="18"/>
      <c r="B32" s="19"/>
      <c r="C32" s="20"/>
      <c r="D32" s="20"/>
      <c r="E32" s="19"/>
      <c r="F32" s="22" t="e">
        <f t="shared" si="7"/>
        <v>#N/A</v>
      </c>
      <c r="G32" s="20"/>
      <c r="H32" s="22"/>
      <c r="I32" s="61"/>
      <c r="J32" s="22"/>
      <c r="K32" s="25"/>
      <c r="L32" s="25"/>
      <c r="M32" s="25"/>
      <c r="N32" s="33"/>
      <c r="O32" s="27"/>
      <c r="P32" s="28" t="e">
        <f t="shared" si="0"/>
        <v>#DIV/0!</v>
      </c>
      <c r="Q32" s="40"/>
      <c r="R32" s="40"/>
      <c r="S32" s="40"/>
      <c r="T32" s="40"/>
      <c r="U32" s="40"/>
      <c r="V32" s="32" t="e">
        <f t="shared" si="1"/>
        <v>#DIV/0!</v>
      </c>
      <c r="W32" s="41"/>
      <c r="X32" s="34"/>
      <c r="Y32" s="34"/>
      <c r="Z32" s="34"/>
      <c r="AA32" s="34"/>
      <c r="AB32" s="34" t="e">
        <f t="shared" si="2"/>
        <v>#DIV/0!</v>
      </c>
      <c r="AC32" s="35">
        <f t="shared" si="3"/>
        <v>0</v>
      </c>
      <c r="AD32" s="32" t="e">
        <f t="shared" si="4"/>
        <v>#DIV/0!</v>
      </c>
      <c r="AE32" s="32">
        <f t="shared" si="8"/>
        <v>0</v>
      </c>
      <c r="AF32" s="36">
        <f t="shared" si="8"/>
        <v>0</v>
      </c>
    </row>
    <row r="33" spans="1:32" hidden="1" x14ac:dyDescent="0.3">
      <c r="A33" s="18"/>
      <c r="B33" s="19"/>
      <c r="C33" s="20"/>
      <c r="D33" s="20"/>
      <c r="E33" s="19"/>
      <c r="F33" s="22" t="e">
        <f t="shared" si="7"/>
        <v>#N/A</v>
      </c>
      <c r="G33" s="20"/>
      <c r="H33" s="22"/>
      <c r="I33" s="61"/>
      <c r="J33" s="22"/>
      <c r="K33" s="25"/>
      <c r="L33" s="25"/>
      <c r="M33" s="25"/>
      <c r="N33" s="33"/>
      <c r="O33" s="27"/>
      <c r="P33" s="28" t="e">
        <f t="shared" si="0"/>
        <v>#DIV/0!</v>
      </c>
      <c r="Q33" s="40"/>
      <c r="R33" s="40"/>
      <c r="S33" s="40"/>
      <c r="T33" s="40"/>
      <c r="U33" s="40"/>
      <c r="V33" s="32" t="e">
        <f t="shared" si="1"/>
        <v>#DIV/0!</v>
      </c>
      <c r="W33" s="41"/>
      <c r="X33" s="34"/>
      <c r="Y33" s="34"/>
      <c r="Z33" s="34"/>
      <c r="AA33" s="34"/>
      <c r="AB33" s="34" t="e">
        <f t="shared" si="2"/>
        <v>#DIV/0!</v>
      </c>
      <c r="AC33" s="35">
        <f t="shared" si="3"/>
        <v>0</v>
      </c>
      <c r="AD33" s="32" t="e">
        <f t="shared" si="4"/>
        <v>#DIV/0!</v>
      </c>
      <c r="AE33" s="32">
        <f t="shared" si="8"/>
        <v>0</v>
      </c>
      <c r="AF33" s="36">
        <f t="shared" si="8"/>
        <v>0</v>
      </c>
    </row>
    <row r="34" spans="1:32" hidden="1" x14ac:dyDescent="0.3">
      <c r="A34" s="18"/>
      <c r="B34" s="19"/>
      <c r="C34" s="20"/>
      <c r="D34" s="20"/>
      <c r="E34" s="19"/>
      <c r="F34" s="22" t="e">
        <f t="shared" si="7"/>
        <v>#N/A</v>
      </c>
      <c r="G34" s="20"/>
      <c r="H34" s="22"/>
      <c r="I34" s="61"/>
      <c r="J34" s="22"/>
      <c r="K34" s="25"/>
      <c r="L34" s="25"/>
      <c r="M34" s="25"/>
      <c r="N34" s="33"/>
      <c r="O34" s="27"/>
      <c r="P34" s="28" t="e">
        <f t="shared" si="0"/>
        <v>#DIV/0!</v>
      </c>
      <c r="Q34" s="40"/>
      <c r="R34" s="40"/>
      <c r="S34" s="40"/>
      <c r="T34" s="40"/>
      <c r="U34" s="40"/>
      <c r="V34" s="32" t="e">
        <f t="shared" si="1"/>
        <v>#DIV/0!</v>
      </c>
      <c r="W34" s="41"/>
      <c r="X34" s="34"/>
      <c r="Y34" s="34"/>
      <c r="Z34" s="34"/>
      <c r="AA34" s="34"/>
      <c r="AB34" s="34" t="e">
        <f t="shared" si="2"/>
        <v>#DIV/0!</v>
      </c>
      <c r="AC34" s="35">
        <f t="shared" si="3"/>
        <v>0</v>
      </c>
      <c r="AD34" s="32" t="e">
        <f t="shared" si="4"/>
        <v>#DIV/0!</v>
      </c>
      <c r="AE34" s="32">
        <f t="shared" si="8"/>
        <v>0</v>
      </c>
      <c r="AF34" s="36">
        <f t="shared" si="8"/>
        <v>0</v>
      </c>
    </row>
    <row r="35" spans="1:32" hidden="1" x14ac:dyDescent="0.3">
      <c r="A35" s="63"/>
      <c r="B35" s="19"/>
      <c r="C35" s="20"/>
      <c r="D35" s="20"/>
      <c r="E35" s="19"/>
      <c r="F35" s="22" t="e">
        <f t="shared" si="7"/>
        <v>#N/A</v>
      </c>
      <c r="G35" s="20"/>
      <c r="H35" s="22"/>
      <c r="I35" s="61"/>
      <c r="J35" s="22"/>
      <c r="K35" s="25"/>
      <c r="L35" s="25"/>
      <c r="M35" s="25"/>
      <c r="N35" s="33"/>
      <c r="O35" s="27"/>
      <c r="P35" s="28" t="e">
        <f t="shared" si="0"/>
        <v>#DIV/0!</v>
      </c>
      <c r="Q35" s="40"/>
      <c r="R35" s="40"/>
      <c r="S35" s="40"/>
      <c r="T35" s="40"/>
      <c r="U35" s="40"/>
      <c r="V35" s="32" t="e">
        <f t="shared" si="1"/>
        <v>#DIV/0!</v>
      </c>
      <c r="W35" s="41"/>
      <c r="X35" s="34"/>
      <c r="Y35" s="34"/>
      <c r="Z35" s="34"/>
      <c r="AA35" s="34"/>
      <c r="AB35" s="34" t="e">
        <f t="shared" si="2"/>
        <v>#DIV/0!</v>
      </c>
      <c r="AC35" s="35">
        <f t="shared" si="3"/>
        <v>0</v>
      </c>
      <c r="AD35" s="32" t="e">
        <f t="shared" si="4"/>
        <v>#DIV/0!</v>
      </c>
      <c r="AE35" s="32">
        <f t="shared" si="8"/>
        <v>0</v>
      </c>
      <c r="AF35" s="36">
        <f t="shared" si="8"/>
        <v>0</v>
      </c>
    </row>
    <row r="36" spans="1:32" hidden="1" x14ac:dyDescent="0.3">
      <c r="A36" s="63"/>
      <c r="B36" s="19"/>
      <c r="C36" s="20"/>
      <c r="D36" s="20"/>
      <c r="E36" s="19"/>
      <c r="F36" s="22" t="e">
        <f t="shared" si="7"/>
        <v>#N/A</v>
      </c>
      <c r="G36" s="20"/>
      <c r="H36" s="22"/>
      <c r="I36" s="61"/>
      <c r="J36" s="22"/>
      <c r="K36" s="25"/>
      <c r="L36" s="25"/>
      <c r="M36" s="25"/>
      <c r="N36" s="33"/>
      <c r="O36" s="27"/>
      <c r="P36" s="28" t="e">
        <f t="shared" si="0"/>
        <v>#DIV/0!</v>
      </c>
      <c r="Q36" s="40"/>
      <c r="R36" s="40"/>
      <c r="S36" s="40"/>
      <c r="T36" s="40"/>
      <c r="U36" s="40"/>
      <c r="V36" s="32" t="e">
        <f t="shared" si="1"/>
        <v>#DIV/0!</v>
      </c>
      <c r="W36" s="41"/>
      <c r="X36" s="34"/>
      <c r="Y36" s="34"/>
      <c r="Z36" s="34"/>
      <c r="AA36" s="34"/>
      <c r="AB36" s="34" t="e">
        <f t="shared" si="2"/>
        <v>#DIV/0!</v>
      </c>
      <c r="AC36" s="35">
        <f t="shared" si="3"/>
        <v>0</v>
      </c>
      <c r="AD36" s="32" t="e">
        <f t="shared" si="4"/>
        <v>#DIV/0!</v>
      </c>
      <c r="AE36" s="32">
        <f t="shared" si="8"/>
        <v>0</v>
      </c>
      <c r="AF36" s="36">
        <f t="shared" si="8"/>
        <v>0</v>
      </c>
    </row>
    <row r="37" spans="1:32" hidden="1" x14ac:dyDescent="0.3">
      <c r="A37" s="63"/>
      <c r="B37" s="19"/>
      <c r="C37" s="20"/>
      <c r="D37" s="20"/>
      <c r="E37" s="19"/>
      <c r="F37" s="22" t="e">
        <f t="shared" si="7"/>
        <v>#N/A</v>
      </c>
      <c r="G37" s="20"/>
      <c r="H37" s="22"/>
      <c r="I37" s="61"/>
      <c r="J37" s="22"/>
      <c r="K37" s="25"/>
      <c r="L37" s="25"/>
      <c r="M37" s="25"/>
      <c r="N37" s="33"/>
      <c r="O37" s="27"/>
      <c r="P37" s="28" t="e">
        <f t="shared" si="0"/>
        <v>#DIV/0!</v>
      </c>
      <c r="Q37" s="40"/>
      <c r="R37" s="40"/>
      <c r="S37" s="40"/>
      <c r="T37" s="40"/>
      <c r="U37" s="40"/>
      <c r="V37" s="32" t="e">
        <f t="shared" si="1"/>
        <v>#DIV/0!</v>
      </c>
      <c r="W37" s="41"/>
      <c r="X37" s="34"/>
      <c r="Y37" s="34"/>
      <c r="Z37" s="34"/>
      <c r="AA37" s="34"/>
      <c r="AB37" s="34" t="e">
        <f t="shared" si="2"/>
        <v>#DIV/0!</v>
      </c>
      <c r="AC37" s="35">
        <f t="shared" si="3"/>
        <v>0</v>
      </c>
      <c r="AD37" s="32" t="e">
        <f t="shared" si="4"/>
        <v>#DIV/0!</v>
      </c>
      <c r="AE37" s="32">
        <f t="shared" si="8"/>
        <v>0</v>
      </c>
      <c r="AF37" s="36">
        <f t="shared" si="8"/>
        <v>0</v>
      </c>
    </row>
    <row r="39" spans="1:32" x14ac:dyDescent="0.3">
      <c r="E39" s="64"/>
      <c r="F39" s="64"/>
      <c r="G39" s="64"/>
      <c r="H39" s="64"/>
      <c r="I39" s="64"/>
      <c r="J39" s="64"/>
      <c r="K39" s="64"/>
      <c r="L39" s="64"/>
      <c r="M39" s="64"/>
      <c r="N39" s="64"/>
      <c r="O39" s="64"/>
      <c r="P39" s="64"/>
    </row>
    <row r="40" spans="1:32" x14ac:dyDescent="0.3">
      <c r="E40" s="64"/>
      <c r="F40" s="64"/>
      <c r="G40" s="64"/>
      <c r="H40" s="64"/>
      <c r="I40" s="64"/>
      <c r="J40" s="64"/>
      <c r="K40" s="64"/>
      <c r="L40" s="64"/>
      <c r="M40" s="64"/>
      <c r="N40" s="64"/>
      <c r="O40" s="64"/>
      <c r="P40" s="64"/>
    </row>
    <row r="41" spans="1:32" x14ac:dyDescent="0.3">
      <c r="E41" s="64"/>
      <c r="F41" s="64"/>
      <c r="G41" s="64"/>
      <c r="H41" s="64"/>
      <c r="I41" s="64"/>
      <c r="J41" s="64"/>
      <c r="K41" s="64"/>
      <c r="L41" s="64"/>
      <c r="M41" s="64"/>
      <c r="N41" s="64"/>
      <c r="O41" s="64"/>
      <c r="P41" s="64"/>
    </row>
    <row r="42" spans="1:32" x14ac:dyDescent="0.3">
      <c r="E42" s="64"/>
      <c r="F42" s="64"/>
      <c r="G42" s="64"/>
      <c r="H42" s="64"/>
      <c r="I42" s="64"/>
      <c r="J42" s="64"/>
      <c r="K42" s="64"/>
      <c r="L42" s="64"/>
      <c r="M42" s="64"/>
      <c r="N42" s="64"/>
      <c r="O42" s="64"/>
      <c r="P42" s="64"/>
    </row>
    <row r="43" spans="1:32" x14ac:dyDescent="0.3">
      <c r="E43" s="64"/>
      <c r="F43" s="64"/>
      <c r="G43" s="64"/>
      <c r="H43" s="64"/>
      <c r="I43" s="64"/>
      <c r="J43" s="64"/>
      <c r="K43" s="64"/>
      <c r="L43" s="64"/>
      <c r="M43" s="64"/>
      <c r="N43" s="64"/>
      <c r="O43" s="64"/>
      <c r="P43" s="64"/>
    </row>
    <row r="52" spans="4:4" x14ac:dyDescent="0.3">
      <c r="D52" s="3" t="s">
        <v>67</v>
      </c>
    </row>
    <row r="53" spans="4:4" x14ac:dyDescent="0.3">
      <c r="D53" s="3" t="s">
        <v>68</v>
      </c>
    </row>
    <row r="54" spans="4:4" x14ac:dyDescent="0.3">
      <c r="D54" s="3" t="s">
        <v>69</v>
      </c>
    </row>
    <row r="55" spans="4:4" x14ac:dyDescent="0.3">
      <c r="D55" s="3" t="s">
        <v>70</v>
      </c>
    </row>
    <row r="56" spans="4:4" x14ac:dyDescent="0.3">
      <c r="D56" s="3" t="s">
        <v>71</v>
      </c>
    </row>
    <row r="81" spans="1:132" s="65" customFormat="1" x14ac:dyDescent="0.3">
      <c r="A81" s="2"/>
      <c r="B81" s="2"/>
      <c r="C81" s="3"/>
      <c r="D81" s="3"/>
      <c r="E81" s="2"/>
      <c r="F81" s="2"/>
      <c r="G81" s="2"/>
      <c r="H81" s="2"/>
      <c r="I81" s="2"/>
      <c r="J81" s="2"/>
      <c r="K81" s="4"/>
      <c r="L81" s="4"/>
      <c r="M81" s="4"/>
      <c r="N81" s="5"/>
      <c r="O81" s="4"/>
      <c r="P81" s="4"/>
      <c r="Q81" s="4"/>
      <c r="R81" s="5"/>
      <c r="S81" s="4"/>
      <c r="T81" s="4"/>
      <c r="U81" s="4"/>
      <c r="V81" s="5"/>
      <c r="W81" s="2"/>
      <c r="X81" s="5"/>
      <c r="Y81" s="2"/>
      <c r="Z81" s="2"/>
      <c r="AA81" s="2"/>
      <c r="AB81" s="2"/>
      <c r="AC81" s="2"/>
      <c r="AD81" s="2"/>
      <c r="AE81" s="2"/>
      <c r="AF81" s="2"/>
      <c r="AG81" s="2"/>
      <c r="AH81" s="2"/>
      <c r="AI81" s="2"/>
      <c r="AJ81" s="2"/>
      <c r="AK81" s="2"/>
      <c r="AL81" s="2"/>
      <c r="AM81" s="2"/>
      <c r="AN81" s="2"/>
      <c r="BS81" s="66"/>
      <c r="BU81" s="67"/>
      <c r="BV81" s="68"/>
      <c r="BW81" s="68"/>
      <c r="BX81" s="69"/>
      <c r="BY81" s="70"/>
      <c r="BZ81" s="71"/>
      <c r="CA81" s="69"/>
      <c r="CB81" s="72"/>
      <c r="CC81" s="72"/>
      <c r="CD81" s="72"/>
      <c r="CE81" s="72"/>
      <c r="CF81" s="72"/>
      <c r="CG81" s="72"/>
      <c r="CH81" s="72"/>
      <c r="CI81" s="72"/>
      <c r="CJ81" s="72"/>
      <c r="CK81" s="72"/>
      <c r="CL81" s="72"/>
      <c r="CM81" s="72"/>
      <c r="CN81" s="72"/>
      <c r="CO81" s="7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6"/>
      <c r="BT82" s="65"/>
      <c r="BU82" s="72"/>
      <c r="BV82" s="72"/>
      <c r="BW82" s="72"/>
      <c r="BX82" s="72"/>
      <c r="BY82" s="73"/>
      <c r="BZ82" s="65"/>
      <c r="CA82" s="72"/>
      <c r="CB82" s="72"/>
      <c r="CC82" s="72"/>
      <c r="CD82" s="72"/>
      <c r="CE82" s="72"/>
      <c r="CF82" s="72"/>
      <c r="CG82" s="72"/>
      <c r="CH82" s="72"/>
      <c r="CI82" s="72"/>
      <c r="CJ82" s="72"/>
      <c r="CK82" s="72"/>
      <c r="CL82" s="72"/>
      <c r="CM82" s="72"/>
      <c r="CN82" s="72"/>
      <c r="CO82" s="72"/>
      <c r="CP82" s="65"/>
      <c r="CQ82" s="65"/>
      <c r="CR82" s="65"/>
      <c r="CS82" s="65"/>
      <c r="CT82" s="65"/>
      <c r="CU82" s="65"/>
      <c r="CV82" s="65"/>
      <c r="CW82" s="65"/>
      <c r="CX82" s="65"/>
      <c r="CY82" s="65"/>
      <c r="CZ82" s="65"/>
      <c r="DA82" s="65"/>
    </row>
    <row r="83" spans="1:132" x14ac:dyDescent="0.3">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74"/>
      <c r="BT83" s="65"/>
      <c r="BU83" s="65"/>
      <c r="BV83" s="65"/>
      <c r="BW83" s="65"/>
      <c r="BX83" s="65"/>
      <c r="BY83" s="65"/>
      <c r="BZ83" s="65"/>
      <c r="CA83" s="72"/>
      <c r="CB83" s="72"/>
      <c r="CC83" s="72"/>
      <c r="CD83" s="72"/>
      <c r="CE83" s="72"/>
      <c r="CF83" s="72"/>
      <c r="CG83" s="72"/>
      <c r="CH83" s="72"/>
      <c r="CI83" s="72"/>
      <c r="CJ83" s="72"/>
      <c r="CK83" s="72"/>
      <c r="CL83" s="72"/>
      <c r="CM83" s="72"/>
      <c r="CN83" s="65"/>
      <c r="CO83" s="65"/>
      <c r="CP83" s="65"/>
      <c r="CQ83" s="65"/>
      <c r="CR83" s="65"/>
      <c r="CS83" s="65"/>
      <c r="CT83" s="65"/>
      <c r="CU83" s="65"/>
      <c r="CV83" s="65"/>
      <c r="CW83" s="65"/>
      <c r="CX83" s="65"/>
      <c r="CY83" s="65"/>
      <c r="CZ83" s="65"/>
      <c r="DA83" s="65"/>
    </row>
    <row r="84" spans="1:132" x14ac:dyDescent="0.3">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74"/>
      <c r="BT84" s="65"/>
      <c r="BU84" s="65"/>
      <c r="BV84" s="65"/>
      <c r="BW84" s="65"/>
      <c r="BX84" s="65"/>
      <c r="BY84" s="65"/>
      <c r="BZ84" s="65"/>
      <c r="CA84" s="74"/>
      <c r="CB84" s="74"/>
      <c r="CC84" s="72"/>
      <c r="CD84" s="75"/>
      <c r="CE84" s="75"/>
      <c r="CF84" s="75"/>
      <c r="CG84" s="65"/>
      <c r="CH84" s="65"/>
      <c r="CI84" s="65"/>
      <c r="CJ84" s="65"/>
      <c r="CK84" s="65"/>
      <c r="CL84" s="65"/>
      <c r="CM84" s="65"/>
      <c r="CN84" s="65"/>
      <c r="CO84" s="65"/>
      <c r="CP84" s="65"/>
      <c r="CQ84" s="65"/>
      <c r="CR84" s="65"/>
      <c r="CS84" s="65"/>
      <c r="CT84" s="65"/>
      <c r="CU84" s="65"/>
      <c r="CV84" s="65"/>
      <c r="CW84" s="65"/>
      <c r="CX84" s="65"/>
      <c r="CY84" s="65"/>
      <c r="CZ84" s="65"/>
      <c r="DA84" s="65"/>
    </row>
    <row r="85" spans="1:132" x14ac:dyDescent="0.3">
      <c r="AO85" s="65"/>
      <c r="AP85" s="65"/>
      <c r="AQ85" s="65"/>
      <c r="AR85" s="65"/>
      <c r="AS85" s="65"/>
      <c r="AT85" s="65"/>
      <c r="AU85" s="65"/>
      <c r="AV85" s="65"/>
      <c r="AW85" s="65"/>
      <c r="AX85" s="65"/>
      <c r="AY85" s="65"/>
      <c r="AZ85" s="65"/>
      <c r="BA85" s="65"/>
      <c r="BB85" s="65" t="s">
        <v>72</v>
      </c>
      <c r="BC85" s="65"/>
      <c r="BD85" s="65"/>
      <c r="BE85" s="65"/>
      <c r="BF85" s="65"/>
      <c r="BG85" s="65"/>
      <c r="BH85" s="65"/>
      <c r="BI85" s="65"/>
      <c r="BJ85" s="65"/>
      <c r="BK85" s="65"/>
      <c r="BL85" s="65"/>
      <c r="BM85" s="65"/>
      <c r="BN85" s="65"/>
      <c r="BO85" s="65"/>
      <c r="BP85" s="65"/>
      <c r="BQ85" s="65"/>
      <c r="BR85" s="65"/>
      <c r="BS85" s="74"/>
      <c r="BT85" s="65"/>
      <c r="BU85" s="65"/>
      <c r="BV85" s="65"/>
      <c r="BW85" s="65"/>
      <c r="BX85" s="65"/>
      <c r="BY85" s="65"/>
      <c r="BZ85" s="65"/>
      <c r="CA85" s="74"/>
      <c r="CB85" s="74"/>
      <c r="CC85" s="72"/>
      <c r="CD85" s="74"/>
      <c r="CE85" s="74"/>
      <c r="CF85" s="74"/>
      <c r="CG85" s="65"/>
      <c r="CH85" s="65"/>
      <c r="CI85" s="65"/>
      <c r="CJ85" s="65"/>
      <c r="CK85" s="65"/>
      <c r="CL85" s="65"/>
      <c r="CM85" s="65"/>
      <c r="CN85" s="65"/>
      <c r="CO85" s="65"/>
      <c r="CP85" s="65"/>
      <c r="CQ85" s="65"/>
      <c r="CR85" s="65"/>
      <c r="CS85" s="65"/>
      <c r="CT85" s="65"/>
      <c r="CU85" s="65"/>
      <c r="CV85" s="65"/>
      <c r="CW85" s="65"/>
      <c r="CX85" s="65"/>
      <c r="CY85" s="65"/>
      <c r="CZ85" s="65"/>
      <c r="DA85" s="65"/>
    </row>
    <row r="86" spans="1:132" ht="21" customHeight="1" x14ac:dyDescent="0.3">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74"/>
      <c r="BT86" s="65"/>
      <c r="BU86" s="65"/>
      <c r="BV86" s="65"/>
      <c r="BW86" s="65"/>
      <c r="BX86" s="65"/>
      <c r="BY86" s="65"/>
      <c r="BZ86" s="65"/>
      <c r="CA86" s="74"/>
      <c r="CB86" s="74"/>
      <c r="CC86" s="72"/>
      <c r="CD86" s="74"/>
      <c r="CE86" s="74"/>
      <c r="CF86" s="74"/>
      <c r="CG86" s="65"/>
      <c r="CH86" s="65"/>
      <c r="CI86" s="65"/>
      <c r="CJ86" s="65"/>
      <c r="CK86" s="65"/>
      <c r="CL86" s="65"/>
      <c r="CM86" s="65"/>
      <c r="CN86" s="65"/>
      <c r="CO86" s="65"/>
      <c r="CP86" s="65"/>
      <c r="CQ86" s="65"/>
      <c r="CR86" s="65"/>
      <c r="CS86" s="65"/>
      <c r="CT86" s="65"/>
      <c r="CU86" s="65"/>
      <c r="CV86" s="65"/>
      <c r="CW86" s="65"/>
      <c r="CX86" s="65"/>
      <c r="CY86" s="65"/>
      <c r="CZ86" s="65"/>
      <c r="DA86" s="65"/>
    </row>
    <row r="87" spans="1:132" ht="31.5" customHeight="1" x14ac:dyDescent="0.3">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74"/>
      <c r="BT87" s="65"/>
      <c r="BU87" s="65"/>
      <c r="BV87" s="65"/>
      <c r="BW87" s="65"/>
      <c r="BX87" s="65"/>
      <c r="BY87" s="65"/>
      <c r="BZ87" s="65"/>
      <c r="CA87" s="74"/>
      <c r="CB87" s="74"/>
      <c r="CC87" s="72"/>
      <c r="CD87" s="65"/>
      <c r="CE87" s="65"/>
      <c r="CF87" s="65"/>
      <c r="CG87" s="65"/>
      <c r="CH87" s="65"/>
      <c r="CI87" s="65"/>
      <c r="CJ87" s="65"/>
      <c r="CK87" s="65"/>
      <c r="CL87" s="65"/>
      <c r="CM87" s="65"/>
      <c r="CN87" s="65"/>
      <c r="CO87" s="65"/>
      <c r="CP87" s="65"/>
      <c r="CQ87" s="65"/>
      <c r="CR87" s="65" t="s">
        <v>10</v>
      </c>
      <c r="CS87" s="65"/>
      <c r="CT87" s="65"/>
      <c r="CU87" s="65"/>
      <c r="CV87" s="65"/>
      <c r="CW87" s="65"/>
      <c r="CX87" s="65"/>
      <c r="CY87" s="65"/>
      <c r="CZ87" s="65"/>
      <c r="DA87" s="65"/>
    </row>
    <row r="88" spans="1:132" ht="25.5" customHeight="1" x14ac:dyDescent="0.3">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74"/>
      <c r="BT88" s="65"/>
      <c r="BU88" s="65"/>
      <c r="BV88" s="65"/>
      <c r="BW88" s="65"/>
      <c r="BX88" s="65"/>
      <c r="BY88" s="65"/>
      <c r="BZ88" s="65"/>
      <c r="CA88" s="74"/>
      <c r="CB88" s="74"/>
      <c r="CC88" s="72"/>
      <c r="CD88" s="65"/>
      <c r="CE88" s="65"/>
      <c r="CF88" s="65"/>
      <c r="CG88" s="65"/>
      <c r="CH88" s="65"/>
      <c r="CI88" s="65"/>
      <c r="CJ88" s="65"/>
      <c r="CK88" s="65"/>
      <c r="CL88" s="65"/>
      <c r="CM88" s="65"/>
      <c r="CN88" s="65"/>
      <c r="CO88" s="65"/>
      <c r="CP88" s="65"/>
      <c r="CQ88" s="65"/>
      <c r="CR88" s="65"/>
      <c r="CS88" s="65"/>
      <c r="CT88" s="65"/>
      <c r="CU88" s="65"/>
      <c r="CV88" s="65"/>
      <c r="CW88" s="65"/>
      <c r="CX88" s="65"/>
      <c r="CY88" s="65"/>
      <c r="CZ88" s="65"/>
      <c r="DA88" s="65"/>
    </row>
    <row r="89" spans="1:132" x14ac:dyDescent="0.3">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74"/>
      <c r="BT89" s="65"/>
      <c r="BU89" s="65"/>
      <c r="BV89" s="65"/>
      <c r="BW89" s="65"/>
      <c r="BX89" s="65"/>
      <c r="BY89" s="65"/>
      <c r="BZ89" s="65"/>
      <c r="CA89" s="74"/>
      <c r="CB89" s="74"/>
      <c r="CC89" s="72"/>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row>
    <row r="90" spans="1:132" x14ac:dyDescent="0.3">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74"/>
      <c r="BT90" s="65"/>
      <c r="BU90" s="65"/>
      <c r="BV90" s="65"/>
      <c r="BW90" s="65"/>
      <c r="BX90" s="65"/>
      <c r="BY90" s="65"/>
      <c r="BZ90" s="65"/>
      <c r="CA90" s="74"/>
      <c r="CB90" s="74"/>
      <c r="CC90" s="72"/>
      <c r="CD90" s="65"/>
      <c r="CE90" s="65"/>
      <c r="CF90" s="65"/>
      <c r="CG90" s="65"/>
      <c r="CH90" s="65"/>
      <c r="CI90" s="65"/>
      <c r="CJ90" s="65"/>
      <c r="CK90" s="65"/>
      <c r="CL90" s="65"/>
      <c r="CM90" s="65"/>
      <c r="CN90" s="65"/>
      <c r="CO90" s="65"/>
      <c r="CP90" s="65"/>
      <c r="CQ90" s="65"/>
      <c r="CR90" s="65"/>
      <c r="CS90" s="65"/>
      <c r="CT90" s="65"/>
      <c r="CU90" s="65"/>
      <c r="CV90" s="65"/>
      <c r="CW90" s="65"/>
      <c r="CX90" s="65"/>
      <c r="CY90" s="65"/>
      <c r="CZ90" s="65"/>
      <c r="DA90" s="65"/>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64AD35D4-1CC0-405F-B23C-44DF25461077}">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RESULTATS POULE DE 2 (2)</vt:lpstr>
      <vt:lpstr>RESULTATS POULE DE 2</vt:lpstr>
      <vt:lpstr>Rank</vt:lpstr>
      <vt:lpstr>NomPrenLicenCateg</vt:lpstr>
      <vt:lpstr>Rank!Zone_d_impression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balendar eric</cp:lastModifiedBy>
  <dcterms:created xsi:type="dcterms:W3CDTF">2022-11-20T14:45:47Z</dcterms:created>
  <dcterms:modified xsi:type="dcterms:W3CDTF">2022-11-23T09:05:00Z</dcterms:modified>
</cp:coreProperties>
</file>